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4"/>
  </bookViews>
  <sheets>
    <sheet name="Титул" sheetId="9" r:id="rId1"/>
    <sheet name="Раздел 1" sheetId="1" r:id="rId2"/>
    <sheet name="Раздел 2" sheetId="2" r:id="rId3"/>
    <sheet name="Раздел 3" sheetId="3" r:id="rId4"/>
    <sheet name="Сводный" sheetId="8" r:id="rId5"/>
  </sheets>
  <definedNames>
    <definedName name="_xlnm._FilterDatabase" localSheetId="1" hidden="1">'Раздел 1'!$A$4:$O$149</definedName>
  </definedNames>
  <calcPr calcId="162913"/>
</workbook>
</file>

<file path=xl/calcChain.xml><?xml version="1.0" encoding="utf-8"?>
<calcChain xmlns="http://schemas.openxmlformats.org/spreadsheetml/2006/main">
  <c r="E181" i="1" l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N11" i="1"/>
  <c r="N10" i="1"/>
  <c r="N9" i="1"/>
  <c r="N8" i="1"/>
  <c r="N7" i="1"/>
  <c r="N137" i="1"/>
  <c r="L137" i="1" s="1"/>
  <c r="C70" i="2"/>
  <c r="E132" i="1" l="1"/>
  <c r="E16" i="3" l="1"/>
  <c r="H57" i="2"/>
  <c r="H70" i="2" s="1"/>
  <c r="C57" i="2"/>
  <c r="L11" i="1"/>
  <c r="N12" i="1"/>
  <c r="L12" i="1" s="1"/>
  <c r="L10" i="1"/>
  <c r="E178" i="1" l="1"/>
  <c r="F178" i="1"/>
  <c r="G178" i="1" l="1"/>
  <c r="N99" i="1" l="1"/>
  <c r="M99" i="1"/>
  <c r="D4" i="8" l="1"/>
  <c r="F9" i="1"/>
  <c r="N149" i="1" l="1"/>
  <c r="G144" i="1"/>
  <c r="F144" i="1"/>
  <c r="G138" i="1"/>
  <c r="F138" i="1"/>
  <c r="G132" i="1"/>
  <c r="L138" i="1"/>
  <c r="N133" i="1"/>
  <c r="G181" i="1" l="1"/>
  <c r="L8" i="1"/>
  <c r="L7" i="1"/>
  <c r="L178" i="1" l="1"/>
  <c r="F132" i="1"/>
  <c r="D7" i="8"/>
  <c r="H90" i="2"/>
  <c r="L9" i="1"/>
  <c r="L132" i="1" s="1"/>
  <c r="F181" i="1" l="1"/>
  <c r="D6" i="8" s="1"/>
  <c r="D8" i="8" s="1"/>
  <c r="L181" i="1"/>
  <c r="E6" i="8" s="1"/>
  <c r="E8" i="8" s="1"/>
  <c r="L307" i="1" l="1"/>
  <c r="F307" i="1" s="1"/>
</calcChain>
</file>

<file path=xl/sharedStrings.xml><?xml version="1.0" encoding="utf-8"?>
<sst xmlns="http://schemas.openxmlformats.org/spreadsheetml/2006/main" count="1119" uniqueCount="576">
  <si>
    <t>Информация по объектам недвижимости, являющимися собственностью сельского поселения  «Село Булава»</t>
  </si>
  <si>
    <t>№ п/п</t>
  </si>
  <si>
    <t>Наименование недвижимого  имущества, его краткая характеристика</t>
  </si>
  <si>
    <t>Адрес (местоположение) недвижимого имущества</t>
  </si>
  <si>
    <t>Кадастровый номер объекта недвижимости, номер и дата  свидетельства о регистрации права собственности объекта.</t>
  </si>
  <si>
    <t>Площадь, протяженность и (или) иные параметры, характеризующие физические свойства недвижимого имуществакв.м</t>
  </si>
  <si>
    <t>Сведения о балансовой стоимости недвижимого имущества и начисленной амортизации (износе), сведения о кадастровой стоимости недвижимого имуществаБалансовая стоимость</t>
  </si>
  <si>
    <t>Даты возникновения и прекращения муниципальной собственности на недвижимое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</si>
  <si>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</si>
  <si>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 имущества</t>
  </si>
  <si>
    <t>сведения об установленных в отношении недвижимого имущества ограничениях (обременениях) с указанием основания и даты их возникновения и прекращения</t>
  </si>
  <si>
    <t>Остаточная стоимость</t>
  </si>
  <si>
    <t>Начисленный износ</t>
  </si>
  <si>
    <t>1.1. Объекты недвижимости, составляющие казну</t>
  </si>
  <si>
    <t>Сельское поселение "Село Булава"</t>
  </si>
  <si>
    <t>Котельная</t>
  </si>
  <si>
    <t>с.Булава, ул.Промышленная, 4а</t>
  </si>
  <si>
    <t>27-27-08/2007/2006-131</t>
  </si>
  <si>
    <t>27 АВ 052425 от 30.01.2008 г.</t>
  </si>
  <si>
    <t xml:space="preserve">Функциональное встроенное помещение №1(-1) </t>
  </si>
  <si>
    <t>с.Булава, ул.Промышленная, 4б</t>
  </si>
  <si>
    <t>27-27-08/007/2006-135</t>
  </si>
  <si>
    <t>27 АВ 052431 от 30.01.2008 г.</t>
  </si>
  <si>
    <t>Административное –производственное здание</t>
  </si>
  <si>
    <t>С.Булава, ул.Набережная, 3</t>
  </si>
  <si>
    <t>27:16:0:3/135 ЛИТ.</t>
  </si>
  <si>
    <t>27-АВ 725339 от 30.05.2013 г.</t>
  </si>
  <si>
    <t>Баня</t>
  </si>
  <si>
    <t>с.Булава, ул.Центральная, 18</t>
  </si>
  <si>
    <t>27-27-08/007/2006-134</t>
  </si>
  <si>
    <t>27 АВ 052430 от 30.01.2008 г.</t>
  </si>
  <si>
    <t>Квартира</t>
  </si>
  <si>
    <t>Объездная, 1-1</t>
  </si>
  <si>
    <t> Объездная, 1-2</t>
  </si>
  <si>
    <t>-</t>
  </si>
  <si>
    <t> Уссурийская, 8-1</t>
  </si>
  <si>
    <t>Зеленая, 4-1</t>
  </si>
  <si>
    <t> Зеленая, 7-2</t>
  </si>
  <si>
    <t> Зеленая, 8-2</t>
  </si>
  <si>
    <t>Амурская, 1-2</t>
  </si>
  <si>
    <t> Амурская, 3-2</t>
  </si>
  <si>
    <t> Амурская, 4-2</t>
  </si>
  <si>
    <t> Амурская, 5-1</t>
  </si>
  <si>
    <t> Амурская, 5-2</t>
  </si>
  <si>
    <t> Амурская, 8-2</t>
  </si>
  <si>
    <t> Амурская, 10-2</t>
  </si>
  <si>
    <t> Амурская, 14-1</t>
  </si>
  <si>
    <t>Молодежная,1-1</t>
  </si>
  <si>
    <t> Молодежная, 1-2</t>
  </si>
  <si>
    <t> Молодежная, 4-1</t>
  </si>
  <si>
    <t> Молодежная, 5-1</t>
  </si>
  <si>
    <t> Молодежная, 7-1</t>
  </si>
  <si>
    <t>Молодежная, 7-2</t>
  </si>
  <si>
    <t>Молодежная, 9-1</t>
  </si>
  <si>
    <t> Молодежная, 16-2</t>
  </si>
  <si>
    <t>Квартира с земельным участком</t>
  </si>
  <si>
    <t>Парковая, 3-1</t>
  </si>
  <si>
    <t> Парковая, 10-2</t>
  </si>
  <si>
    <t> Пионерская, 7-1</t>
  </si>
  <si>
    <t> Пионерская, 7-2</t>
  </si>
  <si>
    <t> Пионерская, 9-3</t>
  </si>
  <si>
    <t> Пионерская, 10-3</t>
  </si>
  <si>
    <t> Пионерская, 13-2</t>
  </si>
  <si>
    <t> Пионерская, 13-3</t>
  </si>
  <si>
    <t> Пионерская, 14-2</t>
  </si>
  <si>
    <t> Пионерская, 14-3</t>
  </si>
  <si>
    <t> Пионерская, 15-1</t>
  </si>
  <si>
    <t>Северная, 2-1</t>
  </si>
  <si>
    <t> Северная, 2-2</t>
  </si>
  <si>
    <t> Северная, 6-2</t>
  </si>
  <si>
    <t>Лесная, 14-1</t>
  </si>
  <si>
    <t>Таежная, 5-1</t>
  </si>
  <si>
    <t>Строительный, 2-1</t>
  </si>
  <si>
    <t> Строительный, 10-1</t>
  </si>
  <si>
    <t>Центральная, 5-4</t>
  </si>
  <si>
    <t>Центральная, 6-2</t>
  </si>
  <si>
    <t> Центральная, 6-3</t>
  </si>
  <si>
    <t> Центральная, 9-1</t>
  </si>
  <si>
    <t> Центральная, 11-2</t>
  </si>
  <si>
    <t> Центральная, 12-2</t>
  </si>
  <si>
    <t> Центральная, 12-3</t>
  </si>
  <si>
    <t> Центральная, 14-2</t>
  </si>
  <si>
    <t> Центральная, 20-1</t>
  </si>
  <si>
    <t> Центральная, 28-1</t>
  </si>
  <si>
    <t> Центральная, 29-1</t>
  </si>
  <si>
    <t> Центральная, 33-3</t>
  </si>
  <si>
    <t>Центральная, 33-4 </t>
  </si>
  <si>
    <t> Центральная, 35-2</t>
  </si>
  <si>
    <t> Центральная, 37-3</t>
  </si>
  <si>
    <t>Набережная, 7-2</t>
  </si>
  <si>
    <t>Набережная, 9-2</t>
  </si>
  <si>
    <t>Набережная, 11-1</t>
  </si>
  <si>
    <t>Набережная, 11-2</t>
  </si>
  <si>
    <t>Набережная, 13-1</t>
  </si>
  <si>
    <t>Набережная, 14-2</t>
  </si>
  <si>
    <t>Набережная, 57</t>
  </si>
  <si>
    <t>Космическая, 16-2</t>
  </si>
  <si>
    <t> Октябрьская, 2-2</t>
  </si>
  <si>
    <t> Октябрьская, 22-2</t>
  </si>
  <si>
    <t>Невельского, 9-3</t>
  </si>
  <si>
    <t>Колхозная, 6-2</t>
  </si>
  <si>
    <t>Советская, 12-1</t>
  </si>
  <si>
    <t>Советская, 13-2</t>
  </si>
  <si>
    <t>Советская, 34-2</t>
  </si>
  <si>
    <t>Советская, 48-1</t>
  </si>
  <si>
    <t>Советская, 48-2</t>
  </si>
  <si>
    <t>Советская, 48-3</t>
  </si>
  <si>
    <t>1.3.Объекты недвижимости, переданные в хозяйственное ведение муниципальным унитарным предприятиям</t>
  </si>
  <si>
    <t>1.4.Объекты недвижимости, находящиеся на балансе органов администрации сельского поселения «Село Булава».</t>
  </si>
  <si>
    <t>1.5. Объекты незавершенного строительства</t>
  </si>
  <si>
    <t>Диспетчерская гаража</t>
  </si>
  <si>
    <t>нет</t>
  </si>
  <si>
    <t>1.6. Земельные участки, находящиеся в муниципальной собственности</t>
  </si>
  <si>
    <t>Земельный участок</t>
  </si>
  <si>
    <t>с.Булава, ул.Набережная, 3</t>
  </si>
  <si>
    <t>27:16:0020202:228</t>
  </si>
  <si>
    <t>27-АВ 852946 от 19.07.2013 г</t>
  </si>
  <si>
    <t>с.Булава, ул.Школьная, 2а</t>
  </si>
  <si>
    <t>27:16:0020202:232</t>
  </si>
  <si>
    <t>27-АВ 852947 от 19.07.2013 г</t>
  </si>
  <si>
    <t>27:16:0020202:239</t>
  </si>
  <si>
    <t>2. СВЕДЕНИЯ О ДВИЖИМОМ ИМУЩЕСТВЕ И ИНЫХ ПРАВАХ, НАХОДЯЩИХСЯ В МУНИЦИПАЛЬНОЙ СОБСТВЕННОСТИ СЕЛЬСКОГО ПОСЕЛЕНИЯ «СЕЛО БУЛАВА»</t>
  </si>
  <si>
    <t>Наименование движимого имущества, его краткая характеристика</t>
  </si>
  <si>
    <t>Сведения о балансовой стоимости движимого имущества и начисленной амортизации (износе)</t>
  </si>
  <si>
    <t>Даты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</si>
  <si>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</si>
  <si>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</si>
  <si>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</si>
  <si>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2.1. Движимое имущество, составляющее казну</t>
  </si>
  <si>
    <t>Автомобиль МАЗ 5430</t>
  </si>
  <si>
    <t>Решение Совета депутатов №46</t>
  </si>
  <si>
    <t>Жалюзи</t>
  </si>
  <si>
    <t>Принтер "Эпсон"</t>
  </si>
  <si>
    <t>ИБП</t>
  </si>
  <si>
    <t xml:space="preserve">Принтер   </t>
  </si>
  <si>
    <t>Монитор</t>
  </si>
  <si>
    <t>Компьютерная техника</t>
  </si>
  <si>
    <t>Процессор</t>
  </si>
  <si>
    <t>Офисная мебель</t>
  </si>
  <si>
    <t>Магнитофон</t>
  </si>
  <si>
    <t>Телефонный аппарат</t>
  </si>
  <si>
    <t>Источник бесперебойного питания</t>
  </si>
  <si>
    <t>Системный блок</t>
  </si>
  <si>
    <t>Компьютер(ноутбук)</t>
  </si>
  <si>
    <t>Принтер лазерный</t>
  </si>
  <si>
    <t>Принтер</t>
  </si>
  <si>
    <t>ПК "Stai10"</t>
  </si>
  <si>
    <t>Монитор "samsung"</t>
  </si>
  <si>
    <t>Стол для настольного тенниса</t>
  </si>
  <si>
    <t>2.2.Имущественные комплексы, находящиеся в оперативном управлении и хозяйственном ведении муниципальных организаций, в т.ч. особо ценное движимое имущество, закрепленное за автономными и бюджетными муниципальными учреждениями</t>
  </si>
  <si>
    <t xml:space="preserve">3. СВЕДЕНИЯ О ЮРИДИЧЕСКОМ ЛИЦЕ, НАХОДЯЩЕМСЯ В МУНИЦИПАЛЬНОЙ СОБСТВЕННОСТИ 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</si>
  <si>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</si>
  <si>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</si>
  <si>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</si>
  <si>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</si>
  <si>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</si>
  <si>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</si>
  <si>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</si>
  <si>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</si>
  <si>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Сводный реестр муниципальной собственности сельского поселения "Село Булава"</t>
  </si>
  <si>
    <t>№п/п</t>
  </si>
  <si>
    <t>Наименование</t>
  </si>
  <si>
    <t>Количество</t>
  </si>
  <si>
    <t>Балансовая стоимость</t>
  </si>
  <si>
    <t>Муниципальные предприятия</t>
  </si>
  <si>
    <t>Объекты казны</t>
  </si>
  <si>
    <t>Раздел 1</t>
  </si>
  <si>
    <t>раздел 2</t>
  </si>
  <si>
    <t>1.2. Объекты недвижимости, переданные в оперативное управление муниципальным учреждениям</t>
  </si>
  <si>
    <t>Дом культуры</t>
  </si>
  <si>
    <t>27-27-08/0072005-621</t>
  </si>
  <si>
    <t>27 АВ 052422 от 30.01.2008 г.</t>
  </si>
  <si>
    <t>Договор безвозмездного пользования имуществом от 15.10.2008 г.</t>
  </si>
  <si>
    <t>РЕЕСТР</t>
  </si>
  <si>
    <t>МУНИЦИПАЛЬНОГО ИМУЩЕСТВА СЕЛЬСКОГО ПОСЕЛЕНИЯ «СЕЛО БУЛАВА»</t>
  </si>
  <si>
    <t>УЛЬЧСКОГО МУНИЦИПАЛЬНОГО РАЙОНА</t>
  </si>
  <si>
    <t>1. СВЕДЕНИЯ О МУНИЦИПАЛЬНОМ НЕДВИЖИМОМ ИМУЩЕСТВЕ, НАХОДЯЩЕМСЯ В МУНИЦИПАЛЬНОЙ СОБСТВЕННОСТИ СЕЛЬСКОГО ПОСЕЛЕНИЯ «СЕЛО БУЛАВА»</t>
  </si>
  <si>
    <t>1.1. Объекты недвижимости, составляющие казну;</t>
  </si>
  <si>
    <t>1.2. Объекты недвижимости, переданные в оперативное управление муниципальным учреждениям.</t>
  </si>
  <si>
    <t>1.3. Объекты недвижимости, переданные в хозяйственное ведение муниципальным унитарным предприятиям.</t>
  </si>
  <si>
    <t>1.4. Объекты недвижимости, находящиеся на балансе органов администрации сельского поселения «Село Булава».</t>
  </si>
  <si>
    <t>1.5. Объекты незавершенного строительства;</t>
  </si>
  <si>
    <t>2.2. Имущественные комплексы, находящиеся в оперативном управлении и хозяйственном ведении муниципальных организаций, в т.ч. особо ценное движимое имущество, закрепленное за автономными и бюджетными муниципальными учреждениями</t>
  </si>
  <si>
    <t>2.3. Акции акционерных обществ</t>
  </si>
  <si>
    <t>2.4. Доли (вклады) в уставных (складочных) капиталах хозяйственных обществ и товариществ</t>
  </si>
  <si>
    <t>3. СВЕДЕНИЯ О ЮРИДИЧЕСКОМ ЛИЦЕ, НАХОДЯЩЕМСЯ В МУНИЦИПАЛЬНОЙ СОБСТВЕННОСТИ СЕЛЬСКОГО ПОСЕЛЕНИЯ «СЕЛО БУЛАВА»</t>
  </si>
  <si>
    <t>3.2. Муниципальные предприятия;</t>
  </si>
  <si>
    <t>3.3. Хозяйственные общества, товарищества, акции, доли (вклады) в уставном (складочном) капитале которых принадлежат сельскому поселению «Село Булава»</t>
  </si>
  <si>
    <t>3.1. Муниципальные учреждения</t>
  </si>
  <si>
    <t>3.2. Муниципальные предприятия</t>
  </si>
  <si>
    <t>Утверждаю</t>
  </si>
  <si>
    <t>Глава СП "Село Булава"</t>
  </si>
  <si>
    <t>_________________Н.П.Росугбу</t>
  </si>
  <si>
    <t>Дорога</t>
  </si>
  <si>
    <t>Памятник</t>
  </si>
  <si>
    <t>улица Амурская</t>
  </si>
  <si>
    <t>улица Восточная</t>
  </si>
  <si>
    <t>улица Гаражная</t>
  </si>
  <si>
    <t>улица Зеленая</t>
  </si>
  <si>
    <t>улица Колхозная</t>
  </si>
  <si>
    <t>улица Кооперативная</t>
  </si>
  <si>
    <t>улица Космическая</t>
  </si>
  <si>
    <t>улица Лесная</t>
  </si>
  <si>
    <t>улица Молодежная</t>
  </si>
  <si>
    <t>улица Набережная</t>
  </si>
  <si>
    <t>улица Невельского</t>
  </si>
  <si>
    <t>улица Новая</t>
  </si>
  <si>
    <t>улица Объездная</t>
  </si>
  <si>
    <t>пер.Объездной</t>
  </si>
  <si>
    <t>улица Октябрьская</t>
  </si>
  <si>
    <t>улица Парковая</t>
  </si>
  <si>
    <t>улица Пионерская</t>
  </si>
  <si>
    <t>улица Подгорная</t>
  </si>
  <si>
    <t>улица Промышленная</t>
  </si>
  <si>
    <t>улица Северная</t>
  </si>
  <si>
    <t>пер.Северный</t>
  </si>
  <si>
    <t>улица Советская</t>
  </si>
  <si>
    <t>пер.Строительный</t>
  </si>
  <si>
    <t>улица Таежная</t>
  </si>
  <si>
    <t>улица Уссурийская</t>
  </si>
  <si>
    <t>улица Центральная</t>
  </si>
  <si>
    <t>улица Школьная</t>
  </si>
  <si>
    <t>улица Юности</t>
  </si>
  <si>
    <t>улица Береговая</t>
  </si>
  <si>
    <t>60 м на восток от ориентира ул.Советская, 4</t>
  </si>
  <si>
    <t>27:16:0020202:271</t>
  </si>
  <si>
    <t>Решение Совета депутатов от 19.09.2014 №63</t>
  </si>
  <si>
    <t>27:16:0020203:462</t>
  </si>
  <si>
    <t>27:16:0020202:281</t>
  </si>
  <si>
    <t>27:16:0020203:476</t>
  </si>
  <si>
    <t>27:16:0020203:487</t>
  </si>
  <si>
    <t>27:16:0020203:499</t>
  </si>
  <si>
    <t>27:16:0020203:504</t>
  </si>
  <si>
    <t>27:16:0020203:515</t>
  </si>
  <si>
    <t>27:16:0000000:157</t>
  </si>
  <si>
    <t>27:16:0020203:533</t>
  </si>
  <si>
    <t>27:16:0020202:324</t>
  </si>
  <si>
    <t>27:16:0020202:335</t>
  </si>
  <si>
    <t>27:16:0020202:354</t>
  </si>
  <si>
    <t>27:16:0020402:352</t>
  </si>
  <si>
    <t>27:16:0020201:180</t>
  </si>
  <si>
    <t>27:16:0020201:199</t>
  </si>
  <si>
    <t>27:16:0020202:375</t>
  </si>
  <si>
    <t>27:16:0020202:407</t>
  </si>
  <si>
    <t>27:16:0000000:172</t>
  </si>
  <si>
    <t>27:16:0020203:600</t>
  </si>
  <si>
    <t>27:16:0020203:555</t>
  </si>
  <si>
    <t>27:16:0000000:176</t>
  </si>
  <si>
    <t>27:16:0020201:172</t>
  </si>
  <si>
    <t>27:16:0020201:520</t>
  </si>
  <si>
    <t>27-АГ 069866 от 14.10.2014 г.</t>
  </si>
  <si>
    <t>27:16:0020201:521</t>
  </si>
  <si>
    <t>27-АГ 069865 от 14.10.2014 г.</t>
  </si>
  <si>
    <t>27:16:0020202:628</t>
  </si>
  <si>
    <t>27-АГ 069862 от 13.10.2014 г.</t>
  </si>
  <si>
    <t>27:16:0020202:485</t>
  </si>
  <si>
    <t>27-АГ 069856 от 13.10.2014 г.</t>
  </si>
  <si>
    <t>27-АГ 069867 от 14.10.2014 г.</t>
  </si>
  <si>
    <t>27:16:0020202:470</t>
  </si>
  <si>
    <t>27:16:0020202:478</t>
  </si>
  <si>
    <t>27-АГ 069857 от 13.10.2014 г</t>
  </si>
  <si>
    <t>27:16:0020202:460</t>
  </si>
  <si>
    <t>27:16:0020202:461</t>
  </si>
  <si>
    <t>27-АГ 114352 от 01.04.2015 г</t>
  </si>
  <si>
    <t>27:16:0020202:456</t>
  </si>
  <si>
    <t>27-АГ 110718 от 12.03.2015 г.</t>
  </si>
  <si>
    <t>27:16:0020202:450</t>
  </si>
  <si>
    <t>27-АГ 110713 от 12.03.2015 г.</t>
  </si>
  <si>
    <t>27:16:0020202:457</t>
  </si>
  <si>
    <t>27-АГ 110714 от 12.03.2015 г.</t>
  </si>
  <si>
    <t>27:16:0020202:458</t>
  </si>
  <si>
    <t>27-АГ 110716 от 12.03.2015 г.</t>
  </si>
  <si>
    <t>27:16:0020202:440</t>
  </si>
  <si>
    <t>27-АГ 110711 от 12.03.2015 г.</t>
  </si>
  <si>
    <t>27:16:0020202:433</t>
  </si>
  <si>
    <t>27-АГ 110717 от 12.03.2015 г.</t>
  </si>
  <si>
    <t>27-АГ 110715 от 12.03.2015 г.</t>
  </si>
  <si>
    <t>27:16:0020202:501</t>
  </si>
  <si>
    <t>27-АГ 114351 от 01.04.2015 г</t>
  </si>
  <si>
    <t>27:16:0020202:502</t>
  </si>
  <si>
    <t>27-АГ 114353 от 01.04.2015 г.</t>
  </si>
  <si>
    <t>27:16:0020202:489</t>
  </si>
  <si>
    <t>27-АГ 115437 от 02.04.2015 г</t>
  </si>
  <si>
    <t>27:16:0020202:516</t>
  </si>
  <si>
    <t>27-АГ 114354 от 01.04.2015 г</t>
  </si>
  <si>
    <t>27:16:0020202:495</t>
  </si>
  <si>
    <t>27-АГ 114350 от 01.04.2015 г</t>
  </si>
  <si>
    <t>27:16:0020202:496</t>
  </si>
  <si>
    <t>27-АГ 114355 от 01.04.2015 г.</t>
  </si>
  <si>
    <t>27:16:0020202:518</t>
  </si>
  <si>
    <t>27-АГ 115046 от 01.04.2015 г.</t>
  </si>
  <si>
    <t>27:16:0020202:492</t>
  </si>
  <si>
    <t>27-АГ 114537 от 01.04.2015 г.</t>
  </si>
  <si>
    <t>27:16:0020202:526</t>
  </si>
  <si>
    <t>27-АГ 114536 от 01.04.2015 г.</t>
  </si>
  <si>
    <t>27:16:0020202:529</t>
  </si>
  <si>
    <t>27-АГ 1051057 от 01.04.2015 г.</t>
  </si>
  <si>
    <t>27:16:0020202:562</t>
  </si>
  <si>
    <t>27-АГ 115053 от 01.04.2015 г.</t>
  </si>
  <si>
    <t>27:16:0020202:563</t>
  </si>
  <si>
    <t>27-АГ 114535 от 01.04.2015 г.</t>
  </si>
  <si>
    <t>27:16:0020202:589</t>
  </si>
  <si>
    <t>27-АГ 115047 от 01.04.2015 г</t>
  </si>
  <si>
    <t>27:16:0020202:569</t>
  </si>
  <si>
    <t>27-АГ 115048 от 01.04.2015 г.</t>
  </si>
  <si>
    <t>27:16:0020202:570</t>
  </si>
  <si>
    <t>27-АГ 115049 от 01.04.2015 г.</t>
  </si>
  <si>
    <t>27:16:0020202:560</t>
  </si>
  <si>
    <t>27-АГ 115050 от 01.04.2015 г.</t>
  </si>
  <si>
    <t xml:space="preserve">27:16:0020202:598 </t>
  </si>
  <si>
    <t>27-АГ 115051 от 01.04.2015 г.</t>
  </si>
  <si>
    <t>27:16:0020202:599</t>
  </si>
  <si>
    <t>27-АГ 115052 от 01.04.2015 г.</t>
  </si>
  <si>
    <t>27:16:0020202:597</t>
  </si>
  <si>
    <t>27-АГ 114357 от 01.04.2015 г.</t>
  </si>
  <si>
    <t>27:16:0020201:226</t>
  </si>
  <si>
    <t>27-АГ 069861 от 13.10.2014 г.</t>
  </si>
  <si>
    <t>27:16:0020201:287</t>
  </si>
  <si>
    <t>27-АГ 114356 от 01.04.2015 г</t>
  </si>
  <si>
    <t>27:16:0020201:259</t>
  </si>
  <si>
    <t>27-АГ 069860 от 13.10.2014 г</t>
  </si>
  <si>
    <t>27:16:0020201:249</t>
  </si>
  <si>
    <t>27:16:0020202:660</t>
  </si>
  <si>
    <t>27-АГ 115523 от 02.04.2015 г.</t>
  </si>
  <si>
    <t>27-АГ 115443 от 02.04.2015 г.</t>
  </si>
  <si>
    <t>27:16:0020202:683</t>
  </si>
  <si>
    <t>27-АГ 115442 от 02.04.2015 г</t>
  </si>
  <si>
    <t>27:16:0020202:684</t>
  </si>
  <si>
    <t>27-АГ 115441 от 02.04.2015 г.</t>
  </si>
  <si>
    <t>27:16:0020202:661</t>
  </si>
  <si>
    <t>27-АГ 115439 от 02.04.2015 г.</t>
  </si>
  <si>
    <t>27:16:0020202:655</t>
  </si>
  <si>
    <t>27-АГ 115440 от 02.04.2015 г.</t>
  </si>
  <si>
    <t>27:16:0020202:672</t>
  </si>
  <si>
    <t>27-АГ 115438 от 02.04.2015 г.</t>
  </si>
  <si>
    <t>27:16:0020202:673</t>
  </si>
  <si>
    <t>27-АГ 114533 от 01.04.2015 г.</t>
  </si>
  <si>
    <t>27:16:0020202:681</t>
  </si>
  <si>
    <t>27-АГ 114531 от 01.04.2015 г.</t>
  </si>
  <si>
    <t>27:16:0020202:667</t>
  </si>
  <si>
    <t>27-АГ 114530 от 01.04.2015 г.</t>
  </si>
  <si>
    <t>27:16:0020201:296</t>
  </si>
  <si>
    <t>27-АГ 105156 от 01.04.2015 г.</t>
  </si>
  <si>
    <t>27:16:0020201:297</t>
  </si>
  <si>
    <t>27-АГ 105155 от 01.04.2015 г</t>
  </si>
  <si>
    <t>27:16:0020201:315</t>
  </si>
  <si>
    <t>27-АГ 119608 от 17.04.2015 г.</t>
  </si>
  <si>
    <t>27:16:0020201:316</t>
  </si>
  <si>
    <t>27-АГ 120904 от 16.04.2015 г.</t>
  </si>
  <si>
    <t>27:16:0020201:302</t>
  </si>
  <si>
    <t>27-АГ 119607 от 17.04.2015 г.</t>
  </si>
  <si>
    <t>27:16:0020201:307</t>
  </si>
  <si>
    <t>27-АГ 119609 от 17.04.2015 г.</t>
  </si>
  <si>
    <t>27:16:0020203:665</t>
  </si>
  <si>
    <t>27-АГ 119673 от 18.05.2015 г.</t>
  </si>
  <si>
    <t>27:16:0020203:610</t>
  </si>
  <si>
    <t>27-АГ 119674 от 18.05.2015 г.</t>
  </si>
  <si>
    <t>27:16:0020203:604</t>
  </si>
  <si>
    <t>27-АГ 121740 от 23.04.2015 г.</t>
  </si>
  <si>
    <t>27:16:0020202:423</t>
  </si>
  <si>
    <t>27-АГ 121050 от 23.04.2015 г.</t>
  </si>
  <si>
    <t>27:16:0020203:453</t>
  </si>
  <si>
    <t>27-АГ 120179 от 27.04.2015 г</t>
  </si>
  <si>
    <t>Жилой дом</t>
  </si>
  <si>
    <t>27:16:0020203:703</t>
  </si>
  <si>
    <t>27-АГ 121048 от 23.04.2015 г.</t>
  </si>
  <si>
    <t>27:16:0020203:750</t>
  </si>
  <si>
    <t>27-АГ 120175 от 27.04.2015 г.</t>
  </si>
  <si>
    <t>27:16:0020203:766</t>
  </si>
  <si>
    <t>27-АГ 122103 от 24.04.2015 г.</t>
  </si>
  <si>
    <t>27:16:0020203:710</t>
  </si>
  <si>
    <t>27-АГ 122101 от 24.04.2015 г.</t>
  </si>
  <si>
    <t>27:16:0020203:687</t>
  </si>
  <si>
    <t>27-АГ 122100 от 24.04.2015 г.</t>
  </si>
  <si>
    <t>27:16:0020203:784</t>
  </si>
  <si>
    <t>27-АГ 120185 от 27.04.2015 г.</t>
  </si>
  <si>
    <t>27:16:0020203:799</t>
  </si>
  <si>
    <t>27-АГ 121778 от 24.04.2015 г.</t>
  </si>
  <si>
    <t>27:16:0020203:782</t>
  </si>
  <si>
    <t>27-АГ 121779 от 24.04.2015 г.</t>
  </si>
  <si>
    <t>27:16:0020203:778</t>
  </si>
  <si>
    <t>27-АГ 120184 от 27.04.2015 г.</t>
  </si>
  <si>
    <t>27:16:0020203:779</t>
  </si>
  <si>
    <t>27-АГ 120182 от 27.04.2015 г.</t>
  </si>
  <si>
    <t>27:16:0020203:780</t>
  </si>
  <si>
    <t>27-АГ 120181 от 27.04.2015 г.</t>
  </si>
  <si>
    <t>27-АВ 956233 от 12.12.2013 г</t>
  </si>
  <si>
    <t>27:16:0020203:17</t>
  </si>
  <si>
    <t>27:16:0020203:165</t>
  </si>
  <si>
    <t>27-АГ 119095 от 27.04.2015 г.</t>
  </si>
  <si>
    <t>27-АГ 111079 от 26.03.2015 г</t>
  </si>
  <si>
    <t>27-АГ 111065 от 26.03.2015 г</t>
  </si>
  <si>
    <t>27-АГ 111068 от 26.03.2015 г</t>
  </si>
  <si>
    <t>27-АГ 111069 от 26.03.2015 г.</t>
  </si>
  <si>
    <t>27:16:0020202:706</t>
  </si>
  <si>
    <t>27-АГ 117773 от 14.04.2015 г</t>
  </si>
  <si>
    <t>27-АГ 111067 от 26.03.2015</t>
  </si>
  <si>
    <t>27-АГ 111066 от 26.03.2015 г</t>
  </si>
  <si>
    <t>27-АГ 111070 от 26.03.2015</t>
  </si>
  <si>
    <t>27-АГ 112065 от 31.03.2015</t>
  </si>
  <si>
    <t>27-АГ 117772 от 14.04.2015</t>
  </si>
  <si>
    <t>27:16:0020201:352</t>
  </si>
  <si>
    <t>27-АГ 111074 от 26.03.2015 г</t>
  </si>
  <si>
    <t>27-АГ 111076 от 26.03.2015</t>
  </si>
  <si>
    <t>27-АГ 111071 от 26.03.2015</t>
  </si>
  <si>
    <t>27-АГ 111077 от 26.03.2015 г</t>
  </si>
  <si>
    <t>27:16:0000000:309</t>
  </si>
  <si>
    <t>27-АГ 123876 от 13.05.2015</t>
  </si>
  <si>
    <t>27:16:0000000:308</t>
  </si>
  <si>
    <t>27-АГ 123877 от 13.05.2015</t>
  </si>
  <si>
    <t>27-АГ 111078 от 26.03.2015</t>
  </si>
  <si>
    <t>27-АГ 112067 от 31.03.2015</t>
  </si>
  <si>
    <t>27-АГ 111904 от 26.03.2015</t>
  </si>
  <si>
    <t>27-АГ 111072 от 26.03.2015</t>
  </si>
  <si>
    <t>27-АГ 112066 от 31.03.2015</t>
  </si>
  <si>
    <t>27-АГ 111073 от 26.03.2015 г</t>
  </si>
  <si>
    <t>27-АГ 111075 от 26.03.2015</t>
  </si>
  <si>
    <t>27-АГ 080925 от 30.12.2014</t>
  </si>
  <si>
    <t xml:space="preserve">27:16:0020203:455 </t>
  </si>
  <si>
    <t>27:16:0020202:594</t>
  </si>
  <si>
    <t>022221 от 16.07.2015</t>
  </si>
  <si>
    <t>27:16:0020202:573</t>
  </si>
  <si>
    <t>27-АГ 139624 от 18.06.2015</t>
  </si>
  <si>
    <t>27:16:0020203:611</t>
  </si>
  <si>
    <t>022217 от 16.07.2015 г</t>
  </si>
  <si>
    <t xml:space="preserve">нет </t>
  </si>
  <si>
    <t>078032 от 21.12.2015</t>
  </si>
  <si>
    <t>078030 от 21.12.2015</t>
  </si>
  <si>
    <t>078031 от 21.12.2015</t>
  </si>
  <si>
    <t>27:16:0020203:673</t>
  </si>
  <si>
    <t>088790 от 27.01.2016</t>
  </si>
  <si>
    <t>Индивидуальный жилой дом</t>
  </si>
  <si>
    <t>Советская, 1а</t>
  </si>
  <si>
    <t>27:16:0020203:830</t>
  </si>
  <si>
    <t>27-27/001-27/017/208/2016-230/2</t>
  </si>
  <si>
    <t>Советская,3а</t>
  </si>
  <si>
    <t>27:16:0020203:831</t>
  </si>
  <si>
    <t>27-27/001-27/017/208/2016-231/2</t>
  </si>
  <si>
    <t>Набережная, 1а</t>
  </si>
  <si>
    <t>27:16:0020201:350</t>
  </si>
  <si>
    <t>27-27/001-27/017/208/2016-229/2</t>
  </si>
  <si>
    <t>Центральная,6-1</t>
  </si>
  <si>
    <t>27:16:0020202:682</t>
  </si>
  <si>
    <t>27-27/001-27/017/208/2016-232/2</t>
  </si>
  <si>
    <t>27:16:0020203:827</t>
  </si>
  <si>
    <t>27-27/001-27/087/274/2016-6/1</t>
  </si>
  <si>
    <t>27:16:0020203:845</t>
  </si>
  <si>
    <t>порядка в 28 м по направлению на восток от ориентира "Жилой дом",расположенного за пределами участка, адрес ориентира: Хабаровский край, Ульчский район, с.Булава, ул.Колхозная, 8</t>
  </si>
  <si>
    <t>27:16:0020202:847</t>
  </si>
  <si>
    <t>27-27/001-27/087/274/2016-42/1</t>
  </si>
  <si>
    <t>Пионерская, 1-2</t>
  </si>
  <si>
    <t>Пионерская, 13-1</t>
  </si>
  <si>
    <t>Центральная, 29-2</t>
  </si>
  <si>
    <t>Центральная, 33-1</t>
  </si>
  <si>
    <t>Центральная, 37-4</t>
  </si>
  <si>
    <t>Лесная, 11-3</t>
  </si>
  <si>
    <t>Договор аренды №22 от 29/09/2017</t>
  </si>
  <si>
    <t xml:space="preserve">  Договор аренды от № 23 от 17.11.2017 г -104,5 кв.м      </t>
  </si>
  <si>
    <t>27:16:0020202:584</t>
  </si>
  <si>
    <t>№27:16:0020202:584-27/001/2017-2 от 22.03.2017</t>
  </si>
  <si>
    <t>27:16:0020202:588</t>
  </si>
  <si>
    <t>Наследство по закону</t>
  </si>
  <si>
    <t>27:16:0020202:588-27/001/2017-1 от 26.12.2017</t>
  </si>
  <si>
    <t>27:16:0020201:366</t>
  </si>
  <si>
    <t>27:16:0020201:366-27/001/2017-1 от 07.12.2017</t>
  </si>
  <si>
    <t>27:16:0020201:298</t>
  </si>
  <si>
    <t>27-16:0010101:298-27/001/2017-1 от 22.03.2017</t>
  </si>
  <si>
    <t>27:16:0020201:313</t>
  </si>
  <si>
    <t>27-27/001-27/087/274/2016-18/2</t>
  </si>
  <si>
    <t>Решение суда  от 01.03.2016 №2-136/2016</t>
  </si>
  <si>
    <t>27:16:0020201:308</t>
  </si>
  <si>
    <t>27:16:0020201:308-27/001/2017-2 от 29.12.2017</t>
  </si>
  <si>
    <t>По решению суда признано муниципальной собственностью №2-23/2016 от 13.01.2016</t>
  </si>
  <si>
    <t>с.Булава, ул.Промышленная, 7</t>
  </si>
  <si>
    <t>27:16:0020201:367-27/001/2017-1 от 15.04.2017</t>
  </si>
  <si>
    <t>27:16:0020201:367</t>
  </si>
  <si>
    <t>27:16:0020202:838</t>
  </si>
  <si>
    <t>27:16:0020202:838-27/020/2018-1 от 18.12.2018</t>
  </si>
  <si>
    <t>Советская, 6б</t>
  </si>
  <si>
    <t>27:16:0020203:562</t>
  </si>
  <si>
    <t>27:16:0020203:562-27/022/2018-2</t>
  </si>
  <si>
    <t>Гаражная, 5</t>
  </si>
  <si>
    <t>27:16:0020203:471</t>
  </si>
  <si>
    <t>27:16:0020203:471-27/022/2018-3 от 09.10.2018</t>
  </si>
  <si>
    <t>По решению суда признано муниципальной собственностью №2-172/2018 от 27.06.2018</t>
  </si>
  <si>
    <t>Автомобиль УАЗ 39099, идентификационный номер (VIN) XTT39099060473541</t>
  </si>
  <si>
    <t>Насос ЭЦВ 6,5-10-125</t>
  </si>
  <si>
    <t>Дизель-генератор ДГ-82 800 кВт</t>
  </si>
  <si>
    <t>27-АВ 854062 от 15.04.2013 г</t>
  </si>
  <si>
    <t>27:16:0020201:359</t>
  </si>
  <si>
    <t>27-АГ 119096 от 27.04.2015</t>
  </si>
  <si>
    <t>примерно в 152 м по направлению на юго-восток от ориентира "Жилой дом", расположенного за пределами участка, адрес ориентира: Хабаровский край, Ульчский район, с.Булава, ул.Советская, 27</t>
  </si>
  <si>
    <t>27:16:0020516:579</t>
  </si>
  <si>
    <t>27:16:0020516:579-27/020/2018-1 от 24.10.2018</t>
  </si>
  <si>
    <t>примерно в 33 м по направлению на юго-восток от ориентира "Жилой дом", расположенного за пределами участка, адрес ориентира: Хабаровский край, Ульчский район, с.Булава, ул.Советская, 27</t>
  </si>
  <si>
    <t>27:16:0020516:578</t>
  </si>
  <si>
    <t>27:16:0020516:578-27/020/2018-1</t>
  </si>
  <si>
    <t>кладбище</t>
  </si>
  <si>
    <t>детская площадка</t>
  </si>
  <si>
    <t>спортплощадка</t>
  </si>
  <si>
    <t xml:space="preserve">  Договор аренды №29 от 02.02.2019-99,7 кв.м                         Договор аренды №25 от 21.12.2018 г-14,1 кв.м,                          Договор аренды № 27 от 24.12.2018 г- 19,77 кв.м.               Договор аренды № 28 от 02.02.2019 г.                        Договор аренды  №4008Н от 01.11.2013 г.     Договор аренды № 229 от 10.07.2015 г                    </t>
  </si>
  <si>
    <t>снесен</t>
  </si>
  <si>
    <t>Северная, 8-1</t>
  </si>
  <si>
    <t>27:16:0020202:614</t>
  </si>
  <si>
    <t>27:16:0020202:614-27/020/2019-2 от 31.10.2019</t>
  </si>
  <si>
    <t>По решению суда признано муниципальной собственностью № 2-203/2018 от 29.06.2018</t>
  </si>
  <si>
    <t>27:16:0000000:455</t>
  </si>
  <si>
    <t>27:16:0000000:455-27/020/2019-1</t>
  </si>
  <si>
    <t>27-27/001-27/087/274/2016-8/1</t>
  </si>
  <si>
    <t>Пожарное депо</t>
  </si>
  <si>
    <t>с.Булава, ул.Школьная, 1в</t>
  </si>
  <si>
    <t>27:16:0020202:253</t>
  </si>
  <si>
    <t>27-АВ 233188 от 18.05.2009</t>
  </si>
  <si>
    <t>27:16:0020202:219</t>
  </si>
  <si>
    <t>27:16:0020202:219-27/022/2019-1</t>
  </si>
  <si>
    <t>Порядка в 26 м по направлению на северо-восток от ориентира "Жилой дом", расположенного за пределами участка, адрес ориентира: Хабаровский край, Ульчский район, с.Булава,ул.Советская,4</t>
  </si>
  <si>
    <t>с.Булава, Набережная, 57</t>
  </si>
  <si>
    <t>с.Булава, ул.Центральная, 6-1</t>
  </si>
  <si>
    <t>27:16:0020202:241</t>
  </si>
  <si>
    <t>27:16:0020202:241-27/020/2019-2</t>
  </si>
  <si>
    <t>ЗИЛ-131, специальный АРС-14, укомлектованный пож-техническим вооружением</t>
  </si>
  <si>
    <t>Трактор ЛТ-163 на базе К-702</t>
  </si>
  <si>
    <t>Автомобиль пожарный ЗИЛ-130 кузов АЦ-40</t>
  </si>
  <si>
    <t>Автомобиль УРАЛ 4320</t>
  </si>
  <si>
    <t>Автомобиль ЗИЛ-131</t>
  </si>
  <si>
    <t>Автомобиль УРАЛ 4320 (водовозка)</t>
  </si>
  <si>
    <t>Автомобиль ГАЗ-53 КО513</t>
  </si>
  <si>
    <t>Автомобиль ГАЗ-66</t>
  </si>
  <si>
    <t>Автомобиль ЗИЛ131 (автоцистерна) двигатель №182375, шасси 571473 Водовозка</t>
  </si>
  <si>
    <t>Котлы бани с оборудованием 2 шт</t>
  </si>
  <si>
    <t>Дизель-генератор ДГ 315 кВт</t>
  </si>
  <si>
    <t>Трансформатор ТМГ-250кВа 10/0,4 Y-Y-O</t>
  </si>
  <si>
    <t>Решение Совета депутатов № 149</t>
  </si>
  <si>
    <t>Решение Совета депутатов  № 124</t>
  </si>
  <si>
    <t>Оборудование ТОС "Улыбка": качели на пружине 1 шт, качели-весы 1 шт, качели двухсекционные 1 шт, турник со шведской лестницей 1 шт, карусель 1 шт, горка открытая 1 шт, песочница 1 шт. грибок деревянный 1 шт. турник для подтягивания 1 шт, зимняя деревянная горка 1 шт, пирамида из колес 1 шт, скамейки 2 шт, ограждение 52 м</t>
  </si>
  <si>
    <t>Оборудование ТОС "Солнышко": рукоход прямой 1 шт, качели-весы 1 шт. качели на пружине 1 шт, качели с лестницами 1 шт, турник со шведской лестницей 1 шт, турник разноуровневый 1 шт, песочница с грибком 1 шт, скамейка для отдыха 2 шт, детский домик 1 шт, зимняя деревянная горка 1 шт, тренажер-велосипед 1 шт, ограждение 30 м.</t>
  </si>
  <si>
    <t>Спортивный инвентарь и оборудование на спорт.площадку:</t>
  </si>
  <si>
    <t>1. детский игровой комплекс 2 шт</t>
  </si>
  <si>
    <t>Решение Совета депутатов № 123</t>
  </si>
  <si>
    <t>2.гимнастический городок 2 шт</t>
  </si>
  <si>
    <t>4.качели на металлических стойках "средние" 2 шт</t>
  </si>
  <si>
    <t>5. качалка-балансир "малая" 1 шт</t>
  </si>
  <si>
    <t>3. стенка для перелезания 1 шт</t>
  </si>
  <si>
    <t>6.горка</t>
  </si>
  <si>
    <t>7. деревянные домики 4 шт</t>
  </si>
  <si>
    <t>8. скамейки деревянные 6 шт</t>
  </si>
  <si>
    <t>Решение Совета депутатов № 111</t>
  </si>
  <si>
    <t>Юности, 3-1</t>
  </si>
  <si>
    <t>27:16:0020203:802</t>
  </si>
  <si>
    <t>27:16:0020203:802-27/022/2020-3 от 01.06.2021</t>
  </si>
  <si>
    <t>Космическая, 6</t>
  </si>
  <si>
    <t>27:16:0020201:210</t>
  </si>
  <si>
    <t>27:16:0020203:501</t>
  </si>
  <si>
    <t>27:16:0020203:501-27/022/2020-3 от 10.09.2020</t>
  </si>
  <si>
    <t>Центральная, 26а</t>
  </si>
  <si>
    <t>27:16:0020201:210-27/022/2020-3</t>
  </si>
  <si>
    <t>27:16:0020201:360</t>
  </si>
  <si>
    <t>27:16:0020201:360-27/022/2020-1 от 17.03.2020</t>
  </si>
  <si>
    <t>с.Булава, ул.Гаражная, 8</t>
  </si>
  <si>
    <t>с.Булава, ул.Парковая, 3-1</t>
  </si>
  <si>
    <t>с.Булава, ул.Советская, 24</t>
  </si>
  <si>
    <t>27:16:0020203:317</t>
  </si>
  <si>
    <t>27:16:0020202:218</t>
  </si>
  <si>
    <t>27:16:0020202:218-27/022/2020-1</t>
  </si>
  <si>
    <t>с.Булава. ул.Набережная, 1а</t>
  </si>
  <si>
    <t>27:16:0020201:349</t>
  </si>
  <si>
    <t>27:16:0020201:349-27/022/2020-1</t>
  </si>
  <si>
    <t>27:16:0020203:317-27/022/2019-1</t>
  </si>
  <si>
    <t>с.Булава, ул.Советская, 1а</t>
  </si>
  <si>
    <t>27:16:0020203:829</t>
  </si>
  <si>
    <t>с.Булава, ул.Советская, 3а</t>
  </si>
  <si>
    <t>27:16:0020203:829-27/022/2020-1</t>
  </si>
  <si>
    <t>27:16:0020203:828</t>
  </si>
  <si>
    <t>27:16:0020203:828-27/022/2020-1</t>
  </si>
  <si>
    <t>18 земельных участков, в т.ч. 8-жилфонд, 2-кладбище, 1-спортплощадка, 1-памятник, 6-неж.здания</t>
  </si>
  <si>
    <t xml:space="preserve"> ПО СОСТОЯНИЮ НА 01.01.2021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</si>
</sst>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р_."/>
    <numFmt numFmtId="166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0" fontId="3" fillId="0" borderId="0" xfId="0" applyFont="1"/>
    <xf numFmtId="0" fontId="2" fillId="0" borderId="1" xfId="0" applyFont="1" applyFill="1" applyBorder="1" applyAlignment="1">
      <alignment wrapText="1"/>
    </xf>
    <xf numFmtId="0" fontId="3" fillId="0" borderId="0" xfId="0" applyFont="1" applyFill="1"/>
    <xf numFmtId="0" fontId="0" fillId="0" borderId="0" xfId="0" applyAlignment="1">
      <alignment horizontal="center"/>
    </xf>
    <xf numFmtId="0" fontId="7" fillId="0" borderId="9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0" fillId="0" borderId="1" xfId="0" applyFont="1" applyBorder="1"/>
    <xf numFmtId="165" fontId="10" fillId="0" borderId="1" xfId="0" applyNumberFormat="1" applyFont="1" applyBorder="1"/>
    <xf numFmtId="165" fontId="10" fillId="0" borderId="9" xfId="0" applyNumberFormat="1" applyFont="1" applyFill="1" applyBorder="1"/>
    <xf numFmtId="165" fontId="0" fillId="0" borderId="0" xfId="0" applyNumberFormat="1"/>
    <xf numFmtId="4" fontId="0" fillId="0" borderId="0" xfId="0" applyNumberFormat="1"/>
    <xf numFmtId="0" fontId="6" fillId="0" borderId="3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justify"/>
    </xf>
    <xf numFmtId="0" fontId="3" fillId="0" borderId="0" xfId="0" applyFont="1" applyAlignment="1">
      <alignment wrapText="1"/>
    </xf>
    <xf numFmtId="0" fontId="12" fillId="0" borderId="0" xfId="0" applyFont="1" applyAlignment="1">
      <alignment horizontal="justify" wrapText="1"/>
    </xf>
    <xf numFmtId="0" fontId="7" fillId="0" borderId="0" xfId="0" applyFont="1" applyAlignment="1">
      <alignment horizontal="justify" wrapText="1"/>
    </xf>
    <xf numFmtId="0" fontId="0" fillId="0" borderId="0" xfId="0" applyAlignment="1">
      <alignment horizontal="center" wrapText="1"/>
    </xf>
    <xf numFmtId="0" fontId="10" fillId="0" borderId="6" xfId="0" applyFont="1" applyBorder="1"/>
    <xf numFmtId="164" fontId="0" fillId="0" borderId="1" xfId="0" applyNumberFormat="1" applyFont="1" applyBorder="1"/>
    <xf numFmtId="164" fontId="0" fillId="0" borderId="0" xfId="0" applyNumberFormat="1"/>
    <xf numFmtId="0" fontId="3" fillId="0" borderId="0" xfId="0" applyFont="1" applyFill="1" applyAlignment="1">
      <alignment horizontal="left"/>
    </xf>
    <xf numFmtId="14" fontId="2" fillId="0" borderId="1" xfId="0" applyNumberFormat="1" applyFont="1" applyFill="1" applyBorder="1" applyAlignment="1">
      <alignment vertical="top" wrapText="1"/>
    </xf>
    <xf numFmtId="164" fontId="3" fillId="0" borderId="0" xfId="0" applyNumberFormat="1" applyFont="1" applyFill="1"/>
    <xf numFmtId="10" fontId="3" fillId="0" borderId="0" xfId="0" applyNumberFormat="1" applyFont="1" applyFill="1"/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164" fontId="2" fillId="0" borderId="1" xfId="0" applyNumberFormat="1" applyFont="1" applyFill="1" applyBorder="1" applyAlignment="1">
      <alignment wrapText="1"/>
    </xf>
    <xf numFmtId="14" fontId="2" fillId="0" borderId="5" xfId="0" applyNumberFormat="1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/>
    <xf numFmtId="0" fontId="2" fillId="0" borderId="3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justify" vertical="top" wrapText="1"/>
    </xf>
    <xf numFmtId="14" fontId="2" fillId="0" borderId="1" xfId="0" applyNumberFormat="1" applyFont="1" applyFill="1" applyBorder="1"/>
    <xf numFmtId="0" fontId="2" fillId="0" borderId="5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14" fontId="3" fillId="0" borderId="1" xfId="0" applyNumberFormat="1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165" fontId="3" fillId="0" borderId="0" xfId="0" applyNumberFormat="1" applyFont="1" applyFill="1"/>
    <xf numFmtId="0" fontId="7" fillId="0" borderId="1" xfId="0" applyFont="1" applyFill="1" applyBorder="1" applyAlignment="1">
      <alignment horizontal="center" vertical="top" wrapText="1"/>
    </xf>
    <xf numFmtId="2" fontId="0" fillId="0" borderId="0" xfId="0" applyNumberFormat="1"/>
    <xf numFmtId="1" fontId="7" fillId="0" borderId="1" xfId="0" applyNumberFormat="1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9" fontId="7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justify"/>
    </xf>
    <xf numFmtId="0" fontId="0" fillId="0" borderId="0" xfId="0" applyFill="1" applyBorder="1"/>
    <xf numFmtId="0" fontId="0" fillId="0" borderId="0" xfId="0" applyFill="1"/>
    <xf numFmtId="165" fontId="10" fillId="0" borderId="1" xfId="0" applyNumberFormat="1" applyFont="1" applyFill="1" applyBorder="1"/>
    <xf numFmtId="0" fontId="16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1" xfId="0" applyFill="1" applyBorder="1"/>
    <xf numFmtId="0" fontId="0" fillId="0" borderId="3" xfId="0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12" fillId="0" borderId="0" xfId="0" applyFont="1" applyFill="1" applyAlignment="1">
      <alignment wrapText="1"/>
    </xf>
    <xf numFmtId="0" fontId="3" fillId="0" borderId="0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164" fontId="2" fillId="0" borderId="4" xfId="0" applyNumberFormat="1" applyFont="1" applyFill="1" applyBorder="1" applyAlignment="1">
      <alignment wrapText="1"/>
    </xf>
    <xf numFmtId="164" fontId="2" fillId="0" borderId="4" xfId="0" applyNumberFormat="1" applyFont="1" applyFill="1" applyBorder="1" applyAlignment="1">
      <alignment horizontal="left" wrapText="1"/>
    </xf>
    <xf numFmtId="166" fontId="2" fillId="0" borderId="4" xfId="0" applyNumberFormat="1" applyFont="1" applyFill="1" applyBorder="1" applyAlignment="1">
      <alignment wrapText="1"/>
    </xf>
    <xf numFmtId="0" fontId="5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164" fontId="2" fillId="0" borderId="8" xfId="0" applyNumberFormat="1" applyFont="1" applyFill="1" applyBorder="1" applyAlignment="1">
      <alignment vertical="top" wrapText="1"/>
    </xf>
    <xf numFmtId="164" fontId="2" fillId="0" borderId="8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39" fontId="3" fillId="0" borderId="0" xfId="0" applyNumberFormat="1" applyFont="1" applyFill="1"/>
    <xf numFmtId="0" fontId="2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wrapText="1"/>
    </xf>
    <xf numFmtId="164" fontId="2" fillId="0" borderId="8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Alignment="1">
      <alignment horizontal="center"/>
    </xf>
    <xf numFmtId="4" fontId="2" fillId="0" borderId="1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/>
    </xf>
    <xf numFmtId="43" fontId="2" fillId="0" borderId="1" xfId="0" applyNumberFormat="1" applyFont="1" applyFill="1" applyBorder="1" applyAlignment="1">
      <alignment horizontal="center"/>
    </xf>
    <xf numFmtId="43" fontId="3" fillId="0" borderId="0" xfId="0" applyNumberFormat="1" applyFont="1" applyFill="1" applyAlignment="1">
      <alignment horizontal="center"/>
    </xf>
    <xf numFmtId="0" fontId="12" fillId="0" borderId="0" xfId="0" applyFont="1" applyAlignment="1">
      <alignment horizontal="left" wrapText="1"/>
    </xf>
    <xf numFmtId="0" fontId="13" fillId="0" borderId="0" xfId="1" applyAlignment="1" applyProtection="1">
      <alignment horizontal="center" wrapText="1"/>
    </xf>
    <xf numFmtId="0" fontId="12" fillId="0" borderId="0" xfId="0" applyFont="1" applyAlignment="1">
      <alignment horizontal="center"/>
    </xf>
    <xf numFmtId="0" fontId="14" fillId="0" borderId="0" xfId="1" applyFont="1" applyAlignment="1" applyProtection="1">
      <alignment horizontal="left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0"/>
  <sheetViews>
    <sheetView workbookViewId="0">
      <selection activeCell="B14" sqref="B14:I14"/>
    </sheetView>
  </sheetViews>
  <sheetFormatPr defaultRowHeight="15" x14ac:dyDescent="0.25"/>
  <cols>
    <col min="2" max="2" width="3.28515625" style="4" customWidth="1"/>
    <col min="3" max="3" width="11.85546875" customWidth="1"/>
    <col min="4" max="4" width="21.42578125" customWidth="1"/>
    <col min="5" max="5" width="14" customWidth="1"/>
    <col min="7" max="7" width="13" customWidth="1"/>
    <col min="8" max="8" width="24" hidden="1" customWidth="1"/>
    <col min="9" max="9" width="8.7109375" customWidth="1"/>
    <col min="10" max="10" width="16.140625" customWidth="1"/>
    <col min="11" max="11" width="11.28515625" customWidth="1"/>
    <col min="12" max="12" width="20.7109375" customWidth="1"/>
    <col min="13" max="13" width="16.5703125" customWidth="1"/>
    <col min="14" max="14" width="11.85546875" bestFit="1" customWidth="1"/>
    <col min="15" max="15" width="19.28515625" customWidth="1"/>
    <col min="16" max="16" width="11.85546875" bestFit="1" customWidth="1"/>
  </cols>
  <sheetData>
    <row r="1" spans="1:9" x14ac:dyDescent="0.25">
      <c r="F1" t="s">
        <v>190</v>
      </c>
    </row>
    <row r="2" spans="1:9" x14ac:dyDescent="0.25">
      <c r="F2" t="s">
        <v>191</v>
      </c>
    </row>
    <row r="3" spans="1:9" x14ac:dyDescent="0.25">
      <c r="F3" t="s">
        <v>192</v>
      </c>
    </row>
    <row r="5" spans="1:9" s="1" customFormat="1" ht="15.75" x14ac:dyDescent="0.25">
      <c r="B5" s="16"/>
    </row>
    <row r="6" spans="1:9" s="1" customFormat="1" ht="15.75" x14ac:dyDescent="0.25">
      <c r="A6" s="124" t="s">
        <v>173</v>
      </c>
      <c r="B6" s="124"/>
      <c r="C6" s="124"/>
      <c r="D6" s="124"/>
      <c r="E6" s="124"/>
      <c r="F6" s="124"/>
      <c r="G6" s="124"/>
      <c r="H6" s="124"/>
      <c r="I6" s="124"/>
    </row>
    <row r="7" spans="1:9" s="1" customFormat="1" ht="15.75" x14ac:dyDescent="0.25">
      <c r="A7" s="124" t="s">
        <v>174</v>
      </c>
      <c r="B7" s="124"/>
      <c r="C7" s="124"/>
      <c r="D7" s="124"/>
      <c r="E7" s="124"/>
      <c r="F7" s="124"/>
      <c r="G7" s="124"/>
      <c r="H7" s="124"/>
      <c r="I7" s="124"/>
    </row>
    <row r="8" spans="1:9" s="1" customFormat="1" ht="15.75" x14ac:dyDescent="0.25">
      <c r="A8" s="124" t="s">
        <v>175</v>
      </c>
      <c r="B8" s="124"/>
      <c r="C8" s="124"/>
      <c r="D8" s="124"/>
      <c r="E8" s="124"/>
      <c r="F8" s="124"/>
      <c r="G8" s="124"/>
      <c r="H8" s="124"/>
      <c r="I8" s="124"/>
    </row>
    <row r="9" spans="1:9" s="1" customFormat="1" ht="15.75" x14ac:dyDescent="0.25">
      <c r="A9" s="124" t="s">
        <v>575</v>
      </c>
      <c r="B9" s="124"/>
      <c r="C9" s="124"/>
      <c r="D9" s="124"/>
      <c r="E9" s="124"/>
      <c r="F9" s="124"/>
      <c r="G9" s="124"/>
      <c r="H9" s="124"/>
      <c r="I9" s="124"/>
    </row>
    <row r="10" spans="1:9" s="1" customFormat="1" ht="15.75" x14ac:dyDescent="0.25">
      <c r="B10" s="16"/>
    </row>
    <row r="11" spans="1:9" s="17" customFormat="1" ht="41.25" customHeight="1" x14ac:dyDescent="0.25">
      <c r="B11" s="123" t="s">
        <v>176</v>
      </c>
      <c r="C11" s="123"/>
      <c r="D11" s="123"/>
      <c r="E11" s="123"/>
      <c r="F11" s="123"/>
      <c r="G11" s="123"/>
      <c r="H11" s="123"/>
      <c r="I11" s="123"/>
    </row>
    <row r="12" spans="1:9" s="17" customFormat="1" ht="21" customHeight="1" x14ac:dyDescent="0.25">
      <c r="B12" s="122" t="s">
        <v>177</v>
      </c>
      <c r="C12" s="122"/>
      <c r="D12" s="122"/>
      <c r="E12" s="122"/>
      <c r="F12" s="122"/>
      <c r="G12" s="122"/>
      <c r="H12" s="122"/>
      <c r="I12" s="122"/>
    </row>
    <row r="13" spans="1:9" s="9" customFormat="1" ht="30" customHeight="1" x14ac:dyDescent="0.25">
      <c r="B13" s="122" t="s">
        <v>178</v>
      </c>
      <c r="C13" s="122"/>
      <c r="D13" s="122"/>
      <c r="E13" s="122"/>
      <c r="F13" s="122"/>
      <c r="G13" s="122"/>
      <c r="H13" s="122"/>
      <c r="I13" s="122"/>
    </row>
    <row r="14" spans="1:9" s="9" customFormat="1" ht="36" customHeight="1" x14ac:dyDescent="0.25">
      <c r="B14" s="122" t="s">
        <v>179</v>
      </c>
      <c r="C14" s="122"/>
      <c r="D14" s="122"/>
      <c r="E14" s="122"/>
      <c r="F14" s="122"/>
      <c r="G14" s="122"/>
      <c r="H14" s="122"/>
      <c r="I14" s="122"/>
    </row>
    <row r="15" spans="1:9" s="9" customFormat="1" ht="31.5" customHeight="1" x14ac:dyDescent="0.25">
      <c r="B15" s="122" t="s">
        <v>180</v>
      </c>
      <c r="C15" s="122"/>
      <c r="D15" s="122"/>
      <c r="E15" s="122"/>
      <c r="F15" s="122"/>
      <c r="G15" s="122"/>
      <c r="H15" s="122"/>
      <c r="I15" s="122"/>
    </row>
    <row r="16" spans="1:9" s="9" customFormat="1" ht="16.5" customHeight="1" x14ac:dyDescent="0.25">
      <c r="B16" s="122" t="s">
        <v>181</v>
      </c>
      <c r="C16" s="122"/>
      <c r="D16" s="122"/>
      <c r="E16" s="122"/>
      <c r="F16" s="122"/>
      <c r="G16" s="122"/>
      <c r="H16" s="122"/>
      <c r="I16" s="122"/>
    </row>
    <row r="17" spans="2:9" s="9" customFormat="1" ht="16.5" customHeight="1" x14ac:dyDescent="0.25">
      <c r="B17" s="122" t="s">
        <v>112</v>
      </c>
      <c r="C17" s="122"/>
      <c r="D17" s="122"/>
      <c r="E17" s="122"/>
      <c r="F17" s="122"/>
      <c r="G17" s="122"/>
      <c r="H17" s="122"/>
      <c r="I17" s="122"/>
    </row>
    <row r="18" spans="2:9" s="9" customFormat="1" ht="15.75" x14ac:dyDescent="0.25">
      <c r="B18" s="18"/>
    </row>
    <row r="19" spans="2:9" s="9" customFormat="1" ht="27.75" customHeight="1" x14ac:dyDescent="0.25">
      <c r="B19" s="123" t="s">
        <v>121</v>
      </c>
      <c r="C19" s="123"/>
      <c r="D19" s="123"/>
      <c r="E19" s="123"/>
      <c r="F19" s="123"/>
      <c r="G19" s="123"/>
      <c r="H19" s="123"/>
      <c r="I19" s="123"/>
    </row>
    <row r="20" spans="2:9" s="9" customFormat="1" ht="31.5" customHeight="1" x14ac:dyDescent="0.25">
      <c r="B20" s="122" t="s">
        <v>128</v>
      </c>
      <c r="C20" s="122"/>
      <c r="D20" s="122"/>
      <c r="E20" s="122"/>
      <c r="F20" s="122"/>
      <c r="G20" s="122"/>
      <c r="H20" s="122"/>
      <c r="I20" s="122"/>
    </row>
    <row r="21" spans="2:9" s="9" customFormat="1" ht="69" customHeight="1" x14ac:dyDescent="0.25">
      <c r="B21" s="122" t="s">
        <v>182</v>
      </c>
      <c r="C21" s="122"/>
      <c r="D21" s="122"/>
      <c r="E21" s="122"/>
      <c r="F21" s="122"/>
      <c r="G21" s="122"/>
      <c r="H21" s="122"/>
      <c r="I21" s="122"/>
    </row>
    <row r="22" spans="2:9" s="9" customFormat="1" ht="18" customHeight="1" x14ac:dyDescent="0.25">
      <c r="B22" s="122" t="s">
        <v>183</v>
      </c>
      <c r="C22" s="122"/>
      <c r="D22" s="122"/>
      <c r="E22" s="122"/>
      <c r="F22" s="122"/>
      <c r="G22" s="122"/>
      <c r="H22" s="122"/>
      <c r="I22" s="122"/>
    </row>
    <row r="23" spans="2:9" s="9" customFormat="1" ht="36.75" customHeight="1" x14ac:dyDescent="0.25">
      <c r="B23" s="122" t="s">
        <v>184</v>
      </c>
      <c r="C23" s="122"/>
      <c r="D23" s="122"/>
      <c r="E23" s="122"/>
      <c r="F23" s="122"/>
      <c r="G23" s="122"/>
      <c r="H23" s="122"/>
      <c r="I23" s="122"/>
    </row>
    <row r="24" spans="2:9" s="9" customFormat="1" ht="15.75" x14ac:dyDescent="0.25">
      <c r="B24" s="18"/>
    </row>
    <row r="25" spans="2:9" s="9" customFormat="1" ht="31.5" customHeight="1" x14ac:dyDescent="0.25">
      <c r="B25" s="123" t="s">
        <v>185</v>
      </c>
      <c r="C25" s="123"/>
      <c r="D25" s="123"/>
      <c r="E25" s="123"/>
      <c r="F25" s="123"/>
      <c r="G25" s="123"/>
      <c r="H25" s="123"/>
      <c r="I25" s="123"/>
    </row>
    <row r="26" spans="2:9" s="9" customFormat="1" ht="21" customHeight="1" x14ac:dyDescent="0.25">
      <c r="B26" s="125" t="s">
        <v>188</v>
      </c>
      <c r="C26" s="125"/>
      <c r="D26" s="125"/>
      <c r="E26" s="125"/>
      <c r="F26" s="125"/>
      <c r="G26" s="125"/>
      <c r="H26" s="125"/>
      <c r="I26" s="125"/>
    </row>
    <row r="27" spans="2:9" s="9" customFormat="1" ht="21.75" customHeight="1" x14ac:dyDescent="0.25">
      <c r="B27" s="122" t="s">
        <v>186</v>
      </c>
      <c r="C27" s="122"/>
      <c r="D27" s="122"/>
      <c r="E27" s="122"/>
      <c r="F27" s="122"/>
      <c r="G27" s="122"/>
      <c r="H27" s="122"/>
      <c r="I27" s="122"/>
    </row>
    <row r="28" spans="2:9" s="9" customFormat="1" ht="32.25" customHeight="1" x14ac:dyDescent="0.25">
      <c r="B28" s="122" t="s">
        <v>187</v>
      </c>
      <c r="C28" s="122"/>
      <c r="D28" s="122"/>
      <c r="E28" s="122"/>
      <c r="F28" s="122"/>
      <c r="G28" s="122"/>
      <c r="H28" s="122"/>
      <c r="I28" s="122"/>
    </row>
    <row r="29" spans="2:9" s="9" customFormat="1" x14ac:dyDescent="0.25">
      <c r="B29" s="19"/>
    </row>
    <row r="30" spans="2:9" s="9" customFormat="1" x14ac:dyDescent="0.25">
      <c r="B30" s="19"/>
    </row>
    <row r="31" spans="2:9" s="9" customFormat="1" x14ac:dyDescent="0.25">
      <c r="B31" s="19"/>
    </row>
    <row r="32" spans="2:9" s="9" customFormat="1" x14ac:dyDescent="0.25">
      <c r="B32" s="20"/>
    </row>
    <row r="33" spans="2:2" s="9" customFormat="1" x14ac:dyDescent="0.25">
      <c r="B33" s="20"/>
    </row>
    <row r="34" spans="2:2" s="9" customFormat="1" x14ac:dyDescent="0.25">
      <c r="B34" s="20"/>
    </row>
    <row r="35" spans="2:2" s="9" customFormat="1" x14ac:dyDescent="0.25">
      <c r="B35" s="20"/>
    </row>
    <row r="36" spans="2:2" s="9" customFormat="1" x14ac:dyDescent="0.25">
      <c r="B36" s="20"/>
    </row>
    <row r="37" spans="2:2" s="9" customFormat="1" x14ac:dyDescent="0.25">
      <c r="B37" s="20"/>
    </row>
    <row r="38" spans="2:2" s="9" customFormat="1" x14ac:dyDescent="0.25">
      <c r="B38" s="20"/>
    </row>
    <row r="39" spans="2:2" s="9" customFormat="1" x14ac:dyDescent="0.25">
      <c r="B39" s="20"/>
    </row>
    <row r="40" spans="2:2" s="9" customFormat="1" x14ac:dyDescent="0.25">
      <c r="B40" s="20"/>
    </row>
    <row r="41" spans="2:2" s="9" customFormat="1" x14ac:dyDescent="0.25">
      <c r="B41" s="20"/>
    </row>
    <row r="42" spans="2:2" s="9" customFormat="1" x14ac:dyDescent="0.25">
      <c r="B42" s="20"/>
    </row>
    <row r="43" spans="2:2" s="9" customFormat="1" x14ac:dyDescent="0.25">
      <c r="B43" s="20"/>
    </row>
    <row r="44" spans="2:2" s="9" customFormat="1" x14ac:dyDescent="0.25">
      <c r="B44" s="20"/>
    </row>
    <row r="45" spans="2:2" s="9" customFormat="1" x14ac:dyDescent="0.25">
      <c r="B45" s="20"/>
    </row>
    <row r="46" spans="2:2" s="9" customFormat="1" x14ac:dyDescent="0.25">
      <c r="B46" s="20"/>
    </row>
    <row r="47" spans="2:2" s="9" customFormat="1" x14ac:dyDescent="0.25">
      <c r="B47" s="20"/>
    </row>
    <row r="48" spans="2:2" s="9" customFormat="1" x14ac:dyDescent="0.25">
      <c r="B48" s="20"/>
    </row>
    <row r="49" spans="2:2" s="9" customFormat="1" x14ac:dyDescent="0.25">
      <c r="B49" s="20"/>
    </row>
    <row r="50" spans="2:2" s="9" customFormat="1" x14ac:dyDescent="0.25">
      <c r="B50" s="20"/>
    </row>
    <row r="51" spans="2:2" s="9" customFormat="1" x14ac:dyDescent="0.25">
      <c r="B51" s="20"/>
    </row>
    <row r="52" spans="2:2" s="9" customFormat="1" x14ac:dyDescent="0.25">
      <c r="B52" s="20"/>
    </row>
    <row r="53" spans="2:2" s="9" customFormat="1" x14ac:dyDescent="0.25">
      <c r="B53" s="20"/>
    </row>
    <row r="54" spans="2:2" s="9" customFormat="1" x14ac:dyDescent="0.25">
      <c r="B54" s="20"/>
    </row>
    <row r="55" spans="2:2" s="9" customFormat="1" x14ac:dyDescent="0.25">
      <c r="B55" s="20"/>
    </row>
    <row r="56" spans="2:2" s="9" customFormat="1" x14ac:dyDescent="0.25">
      <c r="B56" s="20"/>
    </row>
    <row r="57" spans="2:2" s="9" customFormat="1" x14ac:dyDescent="0.25">
      <c r="B57" s="20"/>
    </row>
    <row r="58" spans="2:2" s="9" customFormat="1" x14ac:dyDescent="0.25">
      <c r="B58" s="20"/>
    </row>
    <row r="59" spans="2:2" s="9" customFormat="1" x14ac:dyDescent="0.25">
      <c r="B59" s="20"/>
    </row>
    <row r="60" spans="2:2" s="9" customFormat="1" x14ac:dyDescent="0.25">
      <c r="B60" s="20"/>
    </row>
    <row r="61" spans="2:2" s="9" customFormat="1" x14ac:dyDescent="0.25">
      <c r="B61" s="20"/>
    </row>
    <row r="62" spans="2:2" s="9" customFormat="1" x14ac:dyDescent="0.25">
      <c r="B62" s="20"/>
    </row>
    <row r="63" spans="2:2" s="9" customFormat="1" x14ac:dyDescent="0.25">
      <c r="B63" s="20"/>
    </row>
    <row r="64" spans="2:2" s="9" customFormat="1" x14ac:dyDescent="0.25">
      <c r="B64" s="20"/>
    </row>
    <row r="65" spans="2:2" s="9" customFormat="1" x14ac:dyDescent="0.25">
      <c r="B65" s="20"/>
    </row>
    <row r="66" spans="2:2" s="9" customFormat="1" x14ac:dyDescent="0.25">
      <c r="B66" s="20"/>
    </row>
    <row r="67" spans="2:2" s="9" customFormat="1" x14ac:dyDescent="0.25">
      <c r="B67" s="20"/>
    </row>
    <row r="68" spans="2:2" s="9" customFormat="1" x14ac:dyDescent="0.25">
      <c r="B68" s="20"/>
    </row>
    <row r="69" spans="2:2" s="9" customFormat="1" x14ac:dyDescent="0.25">
      <c r="B69" s="20"/>
    </row>
    <row r="70" spans="2:2" s="9" customFormat="1" x14ac:dyDescent="0.25">
      <c r="B70" s="20"/>
    </row>
    <row r="71" spans="2:2" s="9" customFormat="1" x14ac:dyDescent="0.25">
      <c r="B71" s="20"/>
    </row>
    <row r="72" spans="2:2" s="9" customFormat="1" x14ac:dyDescent="0.25">
      <c r="B72" s="20"/>
    </row>
    <row r="73" spans="2:2" s="9" customFormat="1" x14ac:dyDescent="0.25">
      <c r="B73" s="20"/>
    </row>
    <row r="74" spans="2:2" s="9" customFormat="1" x14ac:dyDescent="0.25">
      <c r="B74" s="20"/>
    </row>
    <row r="75" spans="2:2" s="9" customFormat="1" x14ac:dyDescent="0.25">
      <c r="B75" s="20"/>
    </row>
    <row r="76" spans="2:2" s="9" customFormat="1" x14ac:dyDescent="0.25">
      <c r="B76" s="20"/>
    </row>
    <row r="77" spans="2:2" s="9" customFormat="1" x14ac:dyDescent="0.25">
      <c r="B77" s="20"/>
    </row>
    <row r="78" spans="2:2" s="9" customFormat="1" x14ac:dyDescent="0.25">
      <c r="B78" s="20"/>
    </row>
    <row r="79" spans="2:2" s="9" customFormat="1" x14ac:dyDescent="0.25">
      <c r="B79" s="20"/>
    </row>
    <row r="80" spans="2:2" s="9" customFormat="1" x14ac:dyDescent="0.25">
      <c r="B80" s="20"/>
    </row>
    <row r="81" spans="2:2" s="9" customFormat="1" x14ac:dyDescent="0.25">
      <c r="B81" s="20"/>
    </row>
    <row r="82" spans="2:2" s="9" customFormat="1" x14ac:dyDescent="0.25">
      <c r="B82" s="20"/>
    </row>
    <row r="83" spans="2:2" s="9" customFormat="1" x14ac:dyDescent="0.25">
      <c r="B83" s="20"/>
    </row>
    <row r="84" spans="2:2" s="9" customFormat="1" x14ac:dyDescent="0.25">
      <c r="B84" s="20"/>
    </row>
    <row r="85" spans="2:2" s="9" customFormat="1" x14ac:dyDescent="0.25">
      <c r="B85" s="20"/>
    </row>
    <row r="86" spans="2:2" s="9" customFormat="1" x14ac:dyDescent="0.25">
      <c r="B86" s="20"/>
    </row>
    <row r="87" spans="2:2" s="9" customFormat="1" x14ac:dyDescent="0.25">
      <c r="B87" s="20"/>
    </row>
    <row r="88" spans="2:2" s="9" customFormat="1" x14ac:dyDescent="0.25">
      <c r="B88" s="20"/>
    </row>
    <row r="89" spans="2:2" s="9" customFormat="1" x14ac:dyDescent="0.25">
      <c r="B89" s="20"/>
    </row>
    <row r="90" spans="2:2" s="9" customFormat="1" x14ac:dyDescent="0.25">
      <c r="B90" s="20"/>
    </row>
    <row r="91" spans="2:2" s="9" customFormat="1" x14ac:dyDescent="0.25">
      <c r="B91" s="20"/>
    </row>
    <row r="92" spans="2:2" s="9" customFormat="1" x14ac:dyDescent="0.25">
      <c r="B92" s="20"/>
    </row>
    <row r="93" spans="2:2" s="9" customFormat="1" x14ac:dyDescent="0.25">
      <c r="B93" s="20"/>
    </row>
    <row r="94" spans="2:2" s="9" customFormat="1" x14ac:dyDescent="0.25">
      <c r="B94" s="20"/>
    </row>
    <row r="95" spans="2:2" s="9" customFormat="1" x14ac:dyDescent="0.25">
      <c r="B95" s="20"/>
    </row>
    <row r="96" spans="2:2" s="9" customFormat="1" x14ac:dyDescent="0.25">
      <c r="B96" s="20"/>
    </row>
    <row r="97" spans="2:2" s="9" customFormat="1" x14ac:dyDescent="0.25">
      <c r="B97" s="20"/>
    </row>
    <row r="98" spans="2:2" s="9" customFormat="1" x14ac:dyDescent="0.25">
      <c r="B98" s="20"/>
    </row>
    <row r="99" spans="2:2" s="9" customFormat="1" x14ac:dyDescent="0.25">
      <c r="B99" s="20"/>
    </row>
    <row r="100" spans="2:2" s="9" customFormat="1" x14ac:dyDescent="0.25">
      <c r="B100" s="20"/>
    </row>
    <row r="101" spans="2:2" s="9" customFormat="1" x14ac:dyDescent="0.25">
      <c r="B101" s="20"/>
    </row>
    <row r="102" spans="2:2" s="9" customFormat="1" x14ac:dyDescent="0.25">
      <c r="B102" s="20"/>
    </row>
    <row r="103" spans="2:2" s="9" customFormat="1" x14ac:dyDescent="0.25">
      <c r="B103" s="20"/>
    </row>
    <row r="104" spans="2:2" s="9" customFormat="1" x14ac:dyDescent="0.25">
      <c r="B104" s="20"/>
    </row>
    <row r="105" spans="2:2" s="9" customFormat="1" x14ac:dyDescent="0.25">
      <c r="B105" s="20"/>
    </row>
    <row r="106" spans="2:2" s="9" customFormat="1" x14ac:dyDescent="0.25">
      <c r="B106" s="20"/>
    </row>
    <row r="107" spans="2:2" s="9" customFormat="1" x14ac:dyDescent="0.25">
      <c r="B107" s="20"/>
    </row>
    <row r="108" spans="2:2" s="9" customFormat="1" x14ac:dyDescent="0.25">
      <c r="B108" s="20"/>
    </row>
    <row r="109" spans="2:2" s="9" customFormat="1" x14ac:dyDescent="0.25">
      <c r="B109" s="20"/>
    </row>
    <row r="110" spans="2:2" s="9" customFormat="1" x14ac:dyDescent="0.25">
      <c r="B110" s="20"/>
    </row>
    <row r="111" spans="2:2" s="9" customFormat="1" x14ac:dyDescent="0.25">
      <c r="B111" s="20"/>
    </row>
    <row r="112" spans="2:2" s="9" customFormat="1" x14ac:dyDescent="0.25">
      <c r="B112" s="20"/>
    </row>
    <row r="113" spans="2:2" s="9" customFormat="1" x14ac:dyDescent="0.25">
      <c r="B113" s="20"/>
    </row>
    <row r="114" spans="2:2" s="9" customFormat="1" x14ac:dyDescent="0.25">
      <c r="B114" s="20"/>
    </row>
    <row r="115" spans="2:2" s="9" customFormat="1" x14ac:dyDescent="0.25">
      <c r="B115" s="20"/>
    </row>
    <row r="116" spans="2:2" s="9" customFormat="1" x14ac:dyDescent="0.25">
      <c r="B116" s="20"/>
    </row>
    <row r="117" spans="2:2" s="9" customFormat="1" x14ac:dyDescent="0.25">
      <c r="B117" s="20"/>
    </row>
    <row r="118" spans="2:2" s="9" customFormat="1" x14ac:dyDescent="0.25">
      <c r="B118" s="20"/>
    </row>
    <row r="119" spans="2:2" s="9" customFormat="1" x14ac:dyDescent="0.25">
      <c r="B119" s="20"/>
    </row>
    <row r="120" spans="2:2" s="9" customFormat="1" x14ac:dyDescent="0.25">
      <c r="B120" s="20"/>
    </row>
    <row r="121" spans="2:2" s="9" customFormat="1" x14ac:dyDescent="0.25">
      <c r="B121" s="20"/>
    </row>
    <row r="122" spans="2:2" s="9" customFormat="1" x14ac:dyDescent="0.25">
      <c r="B122" s="20"/>
    </row>
    <row r="123" spans="2:2" s="9" customFormat="1" x14ac:dyDescent="0.25">
      <c r="B123" s="20"/>
    </row>
    <row r="124" spans="2:2" s="9" customFormat="1" x14ac:dyDescent="0.25">
      <c r="B124" s="20"/>
    </row>
    <row r="125" spans="2:2" s="9" customFormat="1" x14ac:dyDescent="0.25">
      <c r="B125" s="20"/>
    </row>
    <row r="126" spans="2:2" s="9" customFormat="1" x14ac:dyDescent="0.25">
      <c r="B126" s="20"/>
    </row>
    <row r="127" spans="2:2" s="9" customFormat="1" x14ac:dyDescent="0.25">
      <c r="B127" s="20"/>
    </row>
    <row r="128" spans="2:2" s="9" customFormat="1" x14ac:dyDescent="0.25">
      <c r="B128" s="20"/>
    </row>
    <row r="129" spans="2:2" s="9" customFormat="1" x14ac:dyDescent="0.25">
      <c r="B129" s="20"/>
    </row>
    <row r="130" spans="2:2" s="9" customFormat="1" x14ac:dyDescent="0.25">
      <c r="B130" s="20"/>
    </row>
    <row r="131" spans="2:2" s="9" customFormat="1" x14ac:dyDescent="0.25">
      <c r="B131" s="20"/>
    </row>
    <row r="132" spans="2:2" s="9" customFormat="1" x14ac:dyDescent="0.25">
      <c r="B132" s="20"/>
    </row>
    <row r="133" spans="2:2" s="9" customFormat="1" x14ac:dyDescent="0.25">
      <c r="B133" s="20"/>
    </row>
    <row r="134" spans="2:2" s="9" customFormat="1" x14ac:dyDescent="0.25">
      <c r="B134" s="20"/>
    </row>
    <row r="135" spans="2:2" s="9" customFormat="1" x14ac:dyDescent="0.25">
      <c r="B135" s="20"/>
    </row>
    <row r="136" spans="2:2" s="9" customFormat="1" x14ac:dyDescent="0.25">
      <c r="B136" s="20"/>
    </row>
    <row r="137" spans="2:2" s="9" customFormat="1" x14ac:dyDescent="0.25">
      <c r="B137" s="20"/>
    </row>
    <row r="138" spans="2:2" s="9" customFormat="1" x14ac:dyDescent="0.25">
      <c r="B138" s="20"/>
    </row>
    <row r="139" spans="2:2" s="9" customFormat="1" x14ac:dyDescent="0.25">
      <c r="B139" s="20"/>
    </row>
    <row r="140" spans="2:2" s="9" customFormat="1" x14ac:dyDescent="0.25">
      <c r="B140" s="20"/>
    </row>
    <row r="141" spans="2:2" s="9" customFormat="1" x14ac:dyDescent="0.25">
      <c r="B141" s="20"/>
    </row>
    <row r="142" spans="2:2" s="9" customFormat="1" x14ac:dyDescent="0.25">
      <c r="B142" s="20"/>
    </row>
    <row r="143" spans="2:2" s="9" customFormat="1" x14ac:dyDescent="0.25">
      <c r="B143" s="20"/>
    </row>
    <row r="144" spans="2:2" s="9" customFormat="1" x14ac:dyDescent="0.25">
      <c r="B144" s="20"/>
    </row>
    <row r="145" spans="2:2" s="9" customFormat="1" x14ac:dyDescent="0.25">
      <c r="B145" s="20"/>
    </row>
    <row r="146" spans="2:2" s="9" customFormat="1" x14ac:dyDescent="0.25">
      <c r="B146" s="20"/>
    </row>
    <row r="147" spans="2:2" s="9" customFormat="1" x14ac:dyDescent="0.25">
      <c r="B147" s="20"/>
    </row>
    <row r="148" spans="2:2" s="9" customFormat="1" x14ac:dyDescent="0.25">
      <c r="B148" s="20"/>
    </row>
    <row r="149" spans="2:2" s="9" customFormat="1" x14ac:dyDescent="0.25">
      <c r="B149" s="20"/>
    </row>
    <row r="150" spans="2:2" s="9" customFormat="1" x14ac:dyDescent="0.25">
      <c r="B150" s="20"/>
    </row>
    <row r="151" spans="2:2" s="9" customFormat="1" x14ac:dyDescent="0.25">
      <c r="B151" s="20"/>
    </row>
    <row r="152" spans="2:2" s="9" customFormat="1" x14ac:dyDescent="0.25">
      <c r="B152" s="20"/>
    </row>
    <row r="153" spans="2:2" s="9" customFormat="1" x14ac:dyDescent="0.25">
      <c r="B153" s="20"/>
    </row>
    <row r="154" spans="2:2" s="9" customFormat="1" x14ac:dyDescent="0.25">
      <c r="B154" s="20"/>
    </row>
    <row r="155" spans="2:2" s="9" customFormat="1" x14ac:dyDescent="0.25">
      <c r="B155" s="20"/>
    </row>
    <row r="156" spans="2:2" s="9" customFormat="1" x14ac:dyDescent="0.25">
      <c r="B156" s="20"/>
    </row>
    <row r="157" spans="2:2" s="9" customFormat="1" x14ac:dyDescent="0.25">
      <c r="B157" s="20"/>
    </row>
    <row r="158" spans="2:2" s="9" customFormat="1" x14ac:dyDescent="0.25">
      <c r="B158" s="20"/>
    </row>
    <row r="159" spans="2:2" s="9" customFormat="1" x14ac:dyDescent="0.25">
      <c r="B159" s="20"/>
    </row>
    <row r="160" spans="2:2" s="9" customFormat="1" x14ac:dyDescent="0.25">
      <c r="B160" s="20"/>
    </row>
    <row r="161" spans="2:2" s="9" customFormat="1" x14ac:dyDescent="0.25">
      <c r="B161" s="20"/>
    </row>
    <row r="162" spans="2:2" s="9" customFormat="1" x14ac:dyDescent="0.25">
      <c r="B162" s="20"/>
    </row>
    <row r="163" spans="2:2" s="9" customFormat="1" x14ac:dyDescent="0.25">
      <c r="B163" s="20"/>
    </row>
    <row r="164" spans="2:2" s="9" customFormat="1" x14ac:dyDescent="0.25">
      <c r="B164" s="20"/>
    </row>
    <row r="165" spans="2:2" s="9" customFormat="1" x14ac:dyDescent="0.25">
      <c r="B165" s="20"/>
    </row>
    <row r="166" spans="2:2" s="9" customFormat="1" x14ac:dyDescent="0.25">
      <c r="B166" s="20"/>
    </row>
    <row r="167" spans="2:2" s="9" customFormat="1" x14ac:dyDescent="0.25">
      <c r="B167" s="20"/>
    </row>
    <row r="168" spans="2:2" s="9" customFormat="1" x14ac:dyDescent="0.25">
      <c r="B168" s="20"/>
    </row>
    <row r="169" spans="2:2" s="9" customFormat="1" x14ac:dyDescent="0.25">
      <c r="B169" s="20"/>
    </row>
    <row r="170" spans="2:2" s="9" customFormat="1" x14ac:dyDescent="0.25">
      <c r="B170" s="20"/>
    </row>
    <row r="171" spans="2:2" s="9" customFormat="1" x14ac:dyDescent="0.25">
      <c r="B171" s="20"/>
    </row>
    <row r="172" spans="2:2" s="9" customFormat="1" x14ac:dyDescent="0.25">
      <c r="B172" s="20"/>
    </row>
    <row r="173" spans="2:2" s="9" customFormat="1" x14ac:dyDescent="0.25">
      <c r="B173" s="20"/>
    </row>
    <row r="174" spans="2:2" s="9" customFormat="1" x14ac:dyDescent="0.25">
      <c r="B174" s="20"/>
    </row>
    <row r="175" spans="2:2" s="9" customFormat="1" x14ac:dyDescent="0.25">
      <c r="B175" s="20"/>
    </row>
    <row r="176" spans="2:2" s="9" customFormat="1" x14ac:dyDescent="0.25">
      <c r="B176" s="20"/>
    </row>
    <row r="177" spans="2:2" s="9" customFormat="1" x14ac:dyDescent="0.25">
      <c r="B177" s="20"/>
    </row>
    <row r="178" spans="2:2" s="9" customFormat="1" x14ac:dyDescent="0.25">
      <c r="B178" s="20"/>
    </row>
    <row r="179" spans="2:2" s="9" customFormat="1" x14ac:dyDescent="0.25">
      <c r="B179" s="20"/>
    </row>
    <row r="180" spans="2:2" s="9" customFormat="1" x14ac:dyDescent="0.25">
      <c r="B180" s="20"/>
    </row>
    <row r="181" spans="2:2" s="9" customFormat="1" x14ac:dyDescent="0.25">
      <c r="B181" s="20"/>
    </row>
    <row r="182" spans="2:2" s="9" customFormat="1" x14ac:dyDescent="0.25">
      <c r="B182" s="20"/>
    </row>
    <row r="183" spans="2:2" s="9" customFormat="1" x14ac:dyDescent="0.25">
      <c r="B183" s="20"/>
    </row>
    <row r="184" spans="2:2" s="9" customFormat="1" x14ac:dyDescent="0.25">
      <c r="B184" s="20"/>
    </row>
    <row r="185" spans="2:2" s="9" customFormat="1" x14ac:dyDescent="0.25">
      <c r="B185" s="20"/>
    </row>
    <row r="186" spans="2:2" s="9" customFormat="1" x14ac:dyDescent="0.25">
      <c r="B186" s="20"/>
    </row>
    <row r="187" spans="2:2" s="9" customFormat="1" x14ac:dyDescent="0.25">
      <c r="B187" s="20"/>
    </row>
    <row r="188" spans="2:2" s="9" customFormat="1" x14ac:dyDescent="0.25">
      <c r="B188" s="20"/>
    </row>
    <row r="189" spans="2:2" s="9" customFormat="1" x14ac:dyDescent="0.25">
      <c r="B189" s="20"/>
    </row>
    <row r="190" spans="2:2" s="9" customFormat="1" x14ac:dyDescent="0.25">
      <c r="B190" s="20"/>
    </row>
    <row r="191" spans="2:2" s="9" customFormat="1" x14ac:dyDescent="0.25">
      <c r="B191" s="20"/>
    </row>
    <row r="192" spans="2:2" s="9" customFormat="1" x14ac:dyDescent="0.25">
      <c r="B192" s="20"/>
    </row>
    <row r="193" spans="2:2" s="9" customFormat="1" x14ac:dyDescent="0.25">
      <c r="B193" s="20"/>
    </row>
    <row r="194" spans="2:2" s="9" customFormat="1" x14ac:dyDescent="0.25">
      <c r="B194" s="20"/>
    </row>
    <row r="195" spans="2:2" s="9" customFormat="1" x14ac:dyDescent="0.25">
      <c r="B195" s="20"/>
    </row>
    <row r="196" spans="2:2" s="9" customFormat="1" x14ac:dyDescent="0.25">
      <c r="B196" s="20"/>
    </row>
    <row r="197" spans="2:2" s="9" customFormat="1" x14ac:dyDescent="0.25">
      <c r="B197" s="20"/>
    </row>
    <row r="198" spans="2:2" s="9" customFormat="1" x14ac:dyDescent="0.25">
      <c r="B198" s="20"/>
    </row>
    <row r="199" spans="2:2" s="9" customFormat="1" x14ac:dyDescent="0.25">
      <c r="B199" s="20"/>
    </row>
    <row r="200" spans="2:2" s="9" customFormat="1" x14ac:dyDescent="0.25">
      <c r="B200" s="20"/>
    </row>
    <row r="201" spans="2:2" s="9" customFormat="1" x14ac:dyDescent="0.25">
      <c r="B201" s="20"/>
    </row>
    <row r="202" spans="2:2" s="9" customFormat="1" x14ac:dyDescent="0.25">
      <c r="B202" s="20"/>
    </row>
    <row r="203" spans="2:2" s="9" customFormat="1" x14ac:dyDescent="0.25">
      <c r="B203" s="20"/>
    </row>
    <row r="204" spans="2:2" s="9" customFormat="1" x14ac:dyDescent="0.25">
      <c r="B204" s="20"/>
    </row>
    <row r="205" spans="2:2" s="9" customFormat="1" x14ac:dyDescent="0.25">
      <c r="B205" s="20"/>
    </row>
    <row r="206" spans="2:2" s="9" customFormat="1" x14ac:dyDescent="0.25">
      <c r="B206" s="20"/>
    </row>
    <row r="207" spans="2:2" s="9" customFormat="1" x14ac:dyDescent="0.25">
      <c r="B207" s="20"/>
    </row>
    <row r="208" spans="2:2" s="9" customFormat="1" x14ac:dyDescent="0.25">
      <c r="B208" s="20"/>
    </row>
    <row r="209" spans="2:2" s="9" customFormat="1" x14ac:dyDescent="0.25">
      <c r="B209" s="20"/>
    </row>
    <row r="210" spans="2:2" s="9" customFormat="1" x14ac:dyDescent="0.25">
      <c r="B210" s="20"/>
    </row>
    <row r="211" spans="2:2" s="9" customFormat="1" x14ac:dyDescent="0.25">
      <c r="B211" s="20"/>
    </row>
    <row r="212" spans="2:2" s="9" customFormat="1" x14ac:dyDescent="0.25">
      <c r="B212" s="20"/>
    </row>
    <row r="213" spans="2:2" s="9" customFormat="1" x14ac:dyDescent="0.25">
      <c r="B213" s="20"/>
    </row>
    <row r="214" spans="2:2" s="9" customFormat="1" x14ac:dyDescent="0.25">
      <c r="B214" s="20"/>
    </row>
    <row r="215" spans="2:2" s="9" customFormat="1" x14ac:dyDescent="0.25">
      <c r="B215" s="20"/>
    </row>
    <row r="216" spans="2:2" s="9" customFormat="1" x14ac:dyDescent="0.25">
      <c r="B216" s="20"/>
    </row>
    <row r="217" spans="2:2" s="9" customFormat="1" x14ac:dyDescent="0.25">
      <c r="B217" s="20"/>
    </row>
    <row r="218" spans="2:2" s="9" customFormat="1" x14ac:dyDescent="0.25">
      <c r="B218" s="20"/>
    </row>
    <row r="219" spans="2:2" s="9" customFormat="1" x14ac:dyDescent="0.25">
      <c r="B219" s="20"/>
    </row>
    <row r="220" spans="2:2" s="9" customFormat="1" x14ac:dyDescent="0.25">
      <c r="B220" s="20"/>
    </row>
  </sheetData>
  <mergeCells count="20">
    <mergeCell ref="B13:I13"/>
    <mergeCell ref="B14:I14"/>
    <mergeCell ref="B15:I15"/>
    <mergeCell ref="B16:I16"/>
    <mergeCell ref="B17:I17"/>
    <mergeCell ref="B19:I19"/>
    <mergeCell ref="A6:I6"/>
    <mergeCell ref="B27:I27"/>
    <mergeCell ref="B28:I28"/>
    <mergeCell ref="B26:I26"/>
    <mergeCell ref="A7:I7"/>
    <mergeCell ref="A8:I8"/>
    <mergeCell ref="A9:I9"/>
    <mergeCell ref="B20:I20"/>
    <mergeCell ref="B21:I21"/>
    <mergeCell ref="B22:I22"/>
    <mergeCell ref="B23:I23"/>
    <mergeCell ref="B25:I25"/>
    <mergeCell ref="B11:I11"/>
    <mergeCell ref="B12:I12"/>
  </mergeCells>
  <hyperlinks>
    <hyperlink ref="B11" location="Par633" display="Par633"/>
    <hyperlink ref="B19" location="Par667" display="Par667"/>
    <hyperlink ref="B25" location="Par702" display="Par702"/>
  </hyperlink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9"/>
  <sheetViews>
    <sheetView workbookViewId="0">
      <selection activeCell="K179" sqref="A1:K179"/>
    </sheetView>
  </sheetViews>
  <sheetFormatPr defaultRowHeight="15" x14ac:dyDescent="0.25"/>
  <cols>
    <col min="1" max="1" width="3.28515625" style="98" customWidth="1"/>
    <col min="2" max="2" width="11.85546875" style="53" customWidth="1"/>
    <col min="3" max="3" width="21.42578125" style="53" customWidth="1"/>
    <col min="4" max="4" width="14" style="53" customWidth="1"/>
    <col min="5" max="5" width="10.85546875" style="98" customWidth="1"/>
    <col min="6" max="6" width="13" style="98" customWidth="1"/>
    <col min="7" max="7" width="24" style="53" hidden="1" customWidth="1"/>
    <col min="8" max="8" width="8.7109375" style="53" customWidth="1"/>
    <col min="9" max="9" width="16.140625" style="97" customWidth="1"/>
    <col min="10" max="10" width="11.28515625" style="53" customWidth="1"/>
    <col min="11" max="11" width="20.7109375" style="53" customWidth="1"/>
    <col min="12" max="12" width="16.5703125" style="53" customWidth="1"/>
    <col min="13" max="13" width="11.85546875" style="53" bestFit="1" customWidth="1"/>
    <col min="14" max="14" width="19.28515625" style="53" customWidth="1"/>
    <col min="15" max="15" width="11.85546875" style="53" bestFit="1" customWidth="1"/>
    <col min="16" max="16384" width="9.140625" style="53"/>
  </cols>
  <sheetData>
    <row r="1" spans="1:14" ht="18.75" x14ac:dyDescent="0.3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4" x14ac:dyDescent="0.25">
      <c r="A2" s="71"/>
      <c r="B2" s="63"/>
      <c r="C2" s="63"/>
      <c r="D2" s="63"/>
      <c r="E2" s="71"/>
      <c r="F2" s="71"/>
      <c r="G2" s="63"/>
      <c r="H2" s="63"/>
      <c r="I2" s="72"/>
      <c r="J2" s="63"/>
      <c r="K2" s="63"/>
    </row>
    <row r="3" spans="1:14" s="3" customFormat="1" ht="65.25" customHeight="1" x14ac:dyDescent="0.2">
      <c r="A3" s="126" t="s">
        <v>1</v>
      </c>
      <c r="B3" s="128" t="s">
        <v>2</v>
      </c>
      <c r="C3" s="128" t="s">
        <v>3</v>
      </c>
      <c r="D3" s="126" t="s">
        <v>4</v>
      </c>
      <c r="E3" s="126" t="s">
        <v>5</v>
      </c>
      <c r="F3" s="126" t="s">
        <v>6</v>
      </c>
      <c r="G3" s="115"/>
      <c r="H3" s="126" t="s">
        <v>7</v>
      </c>
      <c r="I3" s="127" t="s">
        <v>8</v>
      </c>
      <c r="J3" s="126" t="s">
        <v>9</v>
      </c>
      <c r="K3" s="126" t="s">
        <v>10</v>
      </c>
      <c r="L3" s="132" t="s">
        <v>11</v>
      </c>
    </row>
    <row r="4" spans="1:14" s="3" customFormat="1" ht="112.5" customHeight="1" x14ac:dyDescent="0.2">
      <c r="A4" s="126"/>
      <c r="B4" s="128"/>
      <c r="C4" s="128"/>
      <c r="D4" s="126"/>
      <c r="E4" s="126"/>
      <c r="F4" s="126"/>
      <c r="G4" s="115"/>
      <c r="H4" s="126"/>
      <c r="I4" s="127"/>
      <c r="J4" s="126"/>
      <c r="K4" s="126"/>
      <c r="L4" s="132"/>
      <c r="N4" s="3" t="s">
        <v>12</v>
      </c>
    </row>
    <row r="5" spans="1:14" s="3" customFormat="1" ht="20.25" customHeight="1" x14ac:dyDescent="0.2">
      <c r="A5" s="114">
        <v>1</v>
      </c>
      <c r="B5" s="115">
        <v>2</v>
      </c>
      <c r="C5" s="115">
        <v>3</v>
      </c>
      <c r="D5" s="114">
        <v>4</v>
      </c>
      <c r="E5" s="114">
        <v>5</v>
      </c>
      <c r="F5" s="114">
        <v>6</v>
      </c>
      <c r="G5" s="115"/>
      <c r="H5" s="114">
        <v>7</v>
      </c>
      <c r="I5" s="116">
        <v>8</v>
      </c>
      <c r="J5" s="114">
        <v>9</v>
      </c>
      <c r="K5" s="114">
        <v>10</v>
      </c>
      <c r="L5" s="3">
        <v>11</v>
      </c>
      <c r="N5" s="27"/>
    </row>
    <row r="6" spans="1:14" s="3" customFormat="1" ht="20.25" customHeight="1" x14ac:dyDescent="0.2">
      <c r="A6" s="133" t="s">
        <v>13</v>
      </c>
      <c r="B6" s="134"/>
      <c r="C6" s="134"/>
      <c r="D6" s="134"/>
      <c r="E6" s="134"/>
      <c r="F6" s="134"/>
      <c r="G6" s="134"/>
      <c r="H6" s="134"/>
      <c r="I6" s="134"/>
      <c r="J6" s="134"/>
      <c r="K6" s="135"/>
    </row>
    <row r="7" spans="1:14" s="3" customFormat="1" ht="39" customHeight="1" x14ac:dyDescent="0.2">
      <c r="A7" s="15">
        <v>1</v>
      </c>
      <c r="B7" s="115" t="s">
        <v>15</v>
      </c>
      <c r="C7" s="115" t="s">
        <v>16</v>
      </c>
      <c r="D7" s="115" t="s">
        <v>17</v>
      </c>
      <c r="E7" s="114">
        <v>282.3</v>
      </c>
      <c r="F7" s="100">
        <v>34000</v>
      </c>
      <c r="G7" s="115"/>
      <c r="H7" s="25">
        <v>39038</v>
      </c>
      <c r="I7" s="116" t="s">
        <v>18</v>
      </c>
      <c r="J7" s="115" t="s">
        <v>14</v>
      </c>
      <c r="K7" s="115"/>
      <c r="L7" s="26">
        <f t="shared" ref="L7:L12" si="0">F7-N7</f>
        <v>22100</v>
      </c>
      <c r="M7" s="27">
        <v>2.5000000000000001E-2</v>
      </c>
      <c r="N7" s="26">
        <f>(2.5*14)%*F7</f>
        <v>11900</v>
      </c>
    </row>
    <row r="8" spans="1:14" s="3" customFormat="1" ht="46.5" customHeight="1" x14ac:dyDescent="0.2">
      <c r="A8" s="15">
        <v>2</v>
      </c>
      <c r="B8" s="115" t="s">
        <v>19</v>
      </c>
      <c r="C8" s="115" t="s">
        <v>20</v>
      </c>
      <c r="D8" s="115" t="s">
        <v>21</v>
      </c>
      <c r="E8" s="114">
        <v>152.5</v>
      </c>
      <c r="F8" s="100">
        <v>389500</v>
      </c>
      <c r="G8" s="115"/>
      <c r="H8" s="25">
        <v>39038</v>
      </c>
      <c r="I8" s="116" t="s">
        <v>22</v>
      </c>
      <c r="J8" s="115" t="s">
        <v>14</v>
      </c>
      <c r="K8" s="55" t="s">
        <v>456</v>
      </c>
      <c r="L8" s="26">
        <f t="shared" si="0"/>
        <v>253175</v>
      </c>
      <c r="M8" s="27">
        <v>2.5000000000000001E-2</v>
      </c>
      <c r="N8" s="26">
        <f>(2.5*14)%*F8</f>
        <v>136325</v>
      </c>
    </row>
    <row r="9" spans="1:14" s="3" customFormat="1" ht="135" x14ac:dyDescent="0.2">
      <c r="A9" s="15">
        <v>3</v>
      </c>
      <c r="B9" s="115" t="s">
        <v>23</v>
      </c>
      <c r="C9" s="115" t="s">
        <v>24</v>
      </c>
      <c r="D9" s="115" t="s">
        <v>25</v>
      </c>
      <c r="E9" s="107">
        <v>1089.0999999999999</v>
      </c>
      <c r="F9" s="100">
        <f>5455811</f>
        <v>5455811</v>
      </c>
      <c r="G9" s="115"/>
      <c r="H9" s="25">
        <v>40499</v>
      </c>
      <c r="I9" s="116" t="s">
        <v>26</v>
      </c>
      <c r="J9" s="115" t="s">
        <v>14</v>
      </c>
      <c r="K9" s="116" t="s">
        <v>500</v>
      </c>
      <c r="L9" s="26">
        <f t="shared" si="0"/>
        <v>4091858.25</v>
      </c>
      <c r="M9" s="27">
        <v>2.5000000000000001E-2</v>
      </c>
      <c r="N9" s="26">
        <f>(2.5*10)%*F9</f>
        <v>1363952.75</v>
      </c>
    </row>
    <row r="10" spans="1:14" s="3" customFormat="1" ht="54" customHeight="1" x14ac:dyDescent="0.2">
      <c r="A10" s="15">
        <v>4</v>
      </c>
      <c r="B10" s="115" t="s">
        <v>27</v>
      </c>
      <c r="C10" s="115" t="s">
        <v>28</v>
      </c>
      <c r="D10" s="115" t="s">
        <v>29</v>
      </c>
      <c r="E10" s="114">
        <v>416</v>
      </c>
      <c r="F10" s="100">
        <v>1123000</v>
      </c>
      <c r="G10" s="115"/>
      <c r="H10" s="25">
        <v>39038</v>
      </c>
      <c r="I10" s="116" t="s">
        <v>30</v>
      </c>
      <c r="J10" s="115" t="s">
        <v>14</v>
      </c>
      <c r="K10" s="55" t="s">
        <v>457</v>
      </c>
      <c r="L10" s="26">
        <f t="shared" si="0"/>
        <v>729950</v>
      </c>
      <c r="M10" s="27">
        <v>2.5000000000000001E-2</v>
      </c>
      <c r="N10" s="26">
        <f>(2.5*14)%*F10</f>
        <v>393050</v>
      </c>
    </row>
    <row r="11" spans="1:14" s="3" customFormat="1" ht="33.75" x14ac:dyDescent="0.2">
      <c r="A11" s="15">
        <v>5</v>
      </c>
      <c r="B11" s="2" t="s">
        <v>110</v>
      </c>
      <c r="C11" s="2" t="s">
        <v>473</v>
      </c>
      <c r="D11" s="2" t="s">
        <v>475</v>
      </c>
      <c r="E11" s="30">
        <v>98.2</v>
      </c>
      <c r="F11" s="101">
        <v>482890.64</v>
      </c>
      <c r="G11" s="2"/>
      <c r="H11" s="2">
        <v>2016</v>
      </c>
      <c r="I11" s="29" t="s">
        <v>474</v>
      </c>
      <c r="J11" s="2" t="s">
        <v>14</v>
      </c>
      <c r="K11" s="2"/>
      <c r="L11" s="26">
        <f t="shared" si="0"/>
        <v>434601.576</v>
      </c>
      <c r="M11" s="3">
        <v>2.5</v>
      </c>
      <c r="N11" s="26">
        <f>(2.5*4)%*F11</f>
        <v>48289.064000000006</v>
      </c>
    </row>
    <row r="12" spans="1:14" s="3" customFormat="1" ht="33.75" x14ac:dyDescent="0.2">
      <c r="A12" s="15">
        <v>6</v>
      </c>
      <c r="B12" s="2" t="s">
        <v>509</v>
      </c>
      <c r="C12" s="2" t="s">
        <v>510</v>
      </c>
      <c r="D12" s="2" t="s">
        <v>511</v>
      </c>
      <c r="E12" s="30">
        <v>78.599999999999994</v>
      </c>
      <c r="F12" s="101">
        <v>0</v>
      </c>
      <c r="G12" s="2"/>
      <c r="H12" s="113">
        <v>39708</v>
      </c>
      <c r="I12" s="29" t="s">
        <v>512</v>
      </c>
      <c r="J12" s="2" t="s">
        <v>14</v>
      </c>
      <c r="K12" s="2"/>
      <c r="L12" s="26">
        <f t="shared" si="0"/>
        <v>0</v>
      </c>
      <c r="M12" s="3">
        <v>2.5</v>
      </c>
      <c r="N12" s="26">
        <f t="shared" ref="N12" si="1">(2.5*13)%*F12</f>
        <v>0</v>
      </c>
    </row>
    <row r="13" spans="1:14" s="3" customFormat="1" ht="33.75" x14ac:dyDescent="0.2">
      <c r="A13" s="15">
        <v>7</v>
      </c>
      <c r="B13" s="115" t="s">
        <v>31</v>
      </c>
      <c r="C13" s="115" t="s">
        <v>32</v>
      </c>
      <c r="D13" s="115" t="s">
        <v>249</v>
      </c>
      <c r="E13" s="114">
        <v>39.4</v>
      </c>
      <c r="F13" s="100">
        <v>12340</v>
      </c>
      <c r="G13" s="28"/>
      <c r="H13" s="25">
        <v>39392</v>
      </c>
      <c r="I13" s="29" t="s">
        <v>250</v>
      </c>
      <c r="J13" s="115" t="s">
        <v>14</v>
      </c>
      <c r="K13" s="28"/>
      <c r="L13" s="26">
        <f>F13-(F13*13%)</f>
        <v>10735.8</v>
      </c>
      <c r="N13" s="26"/>
    </row>
    <row r="14" spans="1:14" s="3" customFormat="1" ht="33.75" x14ac:dyDescent="0.2">
      <c r="A14" s="15">
        <v>8</v>
      </c>
      <c r="B14" s="115" t="s">
        <v>31</v>
      </c>
      <c r="C14" s="2" t="s">
        <v>33</v>
      </c>
      <c r="D14" s="115" t="s">
        <v>251</v>
      </c>
      <c r="E14" s="30">
        <v>39</v>
      </c>
      <c r="F14" s="31">
        <v>12340</v>
      </c>
      <c r="G14" s="28"/>
      <c r="H14" s="25">
        <v>39392</v>
      </c>
      <c r="I14" s="29" t="s">
        <v>252</v>
      </c>
      <c r="J14" s="115" t="s">
        <v>14</v>
      </c>
      <c r="K14" s="28"/>
      <c r="L14" s="26">
        <f>F14-(F14*13%)</f>
        <v>10735.8</v>
      </c>
      <c r="N14" s="26"/>
    </row>
    <row r="15" spans="1:14" s="3" customFormat="1" ht="33.75" x14ac:dyDescent="0.2">
      <c r="A15" s="15">
        <v>9</v>
      </c>
      <c r="B15" s="115" t="s">
        <v>31</v>
      </c>
      <c r="C15" s="2" t="s">
        <v>35</v>
      </c>
      <c r="D15" s="115" t="s">
        <v>253</v>
      </c>
      <c r="E15" s="30">
        <v>40.6</v>
      </c>
      <c r="F15" s="102">
        <v>12900</v>
      </c>
      <c r="G15" s="28"/>
      <c r="H15" s="33">
        <v>39392</v>
      </c>
      <c r="I15" s="29" t="s">
        <v>254</v>
      </c>
      <c r="J15" s="115" t="s">
        <v>14</v>
      </c>
      <c r="K15" s="28"/>
      <c r="L15" s="26">
        <f>F15-(F15*13%)</f>
        <v>11223</v>
      </c>
      <c r="N15" s="26"/>
    </row>
    <row r="16" spans="1:14" s="3" customFormat="1" ht="33.75" x14ac:dyDescent="0.2">
      <c r="A16" s="15">
        <v>10</v>
      </c>
      <c r="B16" s="115" t="s">
        <v>31</v>
      </c>
      <c r="C16" s="2" t="s">
        <v>36</v>
      </c>
      <c r="D16" s="115" t="s">
        <v>255</v>
      </c>
      <c r="E16" s="30">
        <v>59.1</v>
      </c>
      <c r="F16" s="102">
        <v>196668.5</v>
      </c>
      <c r="G16" s="28"/>
      <c r="H16" s="33">
        <v>39392</v>
      </c>
      <c r="I16" s="29" t="s">
        <v>256</v>
      </c>
      <c r="J16" s="115" t="s">
        <v>14</v>
      </c>
      <c r="K16" s="28"/>
      <c r="L16" s="26">
        <f>F16-(F16*13%)</f>
        <v>171101.595</v>
      </c>
      <c r="N16" s="26"/>
    </row>
    <row r="17" spans="1:14" s="3" customFormat="1" ht="33.75" x14ac:dyDescent="0.2">
      <c r="A17" s="15">
        <v>11</v>
      </c>
      <c r="B17" s="115" t="s">
        <v>31</v>
      </c>
      <c r="C17" s="2" t="s">
        <v>37</v>
      </c>
      <c r="D17" s="2" t="s">
        <v>258</v>
      </c>
      <c r="E17" s="30">
        <v>41</v>
      </c>
      <c r="F17" s="102">
        <v>101191</v>
      </c>
      <c r="G17" s="28"/>
      <c r="H17" s="33">
        <v>39392</v>
      </c>
      <c r="I17" s="29" t="s">
        <v>257</v>
      </c>
      <c r="J17" s="115" t="s">
        <v>14</v>
      </c>
      <c r="K17" s="28"/>
      <c r="L17" s="26">
        <f>F17-(F17*13%)</f>
        <v>88036.17</v>
      </c>
      <c r="N17" s="26"/>
    </row>
    <row r="18" spans="1:14" s="3" customFormat="1" ht="33.75" x14ac:dyDescent="0.2">
      <c r="A18" s="15">
        <v>12</v>
      </c>
      <c r="B18" s="115" t="s">
        <v>31</v>
      </c>
      <c r="C18" s="2" t="s">
        <v>38</v>
      </c>
      <c r="D18" s="2" t="s">
        <v>259</v>
      </c>
      <c r="E18" s="30">
        <v>18.399999999999999</v>
      </c>
      <c r="F18" s="102">
        <v>93542</v>
      </c>
      <c r="G18" s="28"/>
      <c r="H18" s="33">
        <v>39392</v>
      </c>
      <c r="I18" s="29" t="s">
        <v>260</v>
      </c>
      <c r="J18" s="115" t="s">
        <v>14</v>
      </c>
      <c r="K18" s="28"/>
      <c r="L18" s="26">
        <f>F18-(F18*13%)</f>
        <v>81381.539999999994</v>
      </c>
      <c r="N18" s="26"/>
    </row>
    <row r="19" spans="1:14" s="3" customFormat="1" ht="33.75" x14ac:dyDescent="0.2">
      <c r="A19" s="15">
        <v>13</v>
      </c>
      <c r="B19" s="115" t="s">
        <v>31</v>
      </c>
      <c r="C19" s="2" t="s">
        <v>39</v>
      </c>
      <c r="D19" s="2" t="s">
        <v>261</v>
      </c>
      <c r="E19" s="30">
        <v>38.5</v>
      </c>
      <c r="F19" s="102">
        <v>154376.5</v>
      </c>
      <c r="G19" s="28"/>
      <c r="H19" s="33">
        <v>39392</v>
      </c>
      <c r="I19" s="2" t="s">
        <v>263</v>
      </c>
      <c r="J19" s="115" t="s">
        <v>14</v>
      </c>
      <c r="K19" s="28"/>
      <c r="L19" s="26">
        <f>F19-(F19*13%)</f>
        <v>134307.55499999999</v>
      </c>
      <c r="N19" s="26"/>
    </row>
    <row r="20" spans="1:14" s="3" customFormat="1" ht="33.75" x14ac:dyDescent="0.2">
      <c r="A20" s="15">
        <v>14</v>
      </c>
      <c r="B20" s="115" t="s">
        <v>31</v>
      </c>
      <c r="C20" s="2" t="s">
        <v>40</v>
      </c>
      <c r="D20" s="2" t="s">
        <v>264</v>
      </c>
      <c r="E20" s="30">
        <v>38.6</v>
      </c>
      <c r="F20" s="102">
        <v>156296</v>
      </c>
      <c r="G20" s="28"/>
      <c r="H20" s="33">
        <v>39392</v>
      </c>
      <c r="I20" s="29" t="s">
        <v>265</v>
      </c>
      <c r="J20" s="115" t="s">
        <v>14</v>
      </c>
      <c r="K20" s="28"/>
      <c r="L20" s="26">
        <f>F20-(F20*13%)</f>
        <v>135977.51999999999</v>
      </c>
      <c r="N20" s="26"/>
    </row>
    <row r="21" spans="1:14" s="3" customFormat="1" ht="33.75" x14ac:dyDescent="0.2">
      <c r="A21" s="15">
        <v>15</v>
      </c>
      <c r="B21" s="115" t="s">
        <v>31</v>
      </c>
      <c r="C21" s="2" t="s">
        <v>41</v>
      </c>
      <c r="D21" s="2" t="s">
        <v>266</v>
      </c>
      <c r="E21" s="30">
        <v>37.5</v>
      </c>
      <c r="F21" s="102">
        <v>167112.5</v>
      </c>
      <c r="G21" s="28"/>
      <c r="H21" s="33">
        <v>39392</v>
      </c>
      <c r="I21" s="29" t="s">
        <v>267</v>
      </c>
      <c r="J21" s="115" t="s">
        <v>14</v>
      </c>
      <c r="K21" s="28"/>
      <c r="L21" s="26">
        <f>F21-(F21*13%)</f>
        <v>145387.875</v>
      </c>
      <c r="N21" s="26"/>
    </row>
    <row r="22" spans="1:14" s="3" customFormat="1" ht="33.75" x14ac:dyDescent="0.2">
      <c r="A22" s="15">
        <v>16</v>
      </c>
      <c r="B22" s="115" t="s">
        <v>31</v>
      </c>
      <c r="C22" s="2" t="s">
        <v>42</v>
      </c>
      <c r="D22" s="2" t="s">
        <v>268</v>
      </c>
      <c r="E22" s="30">
        <v>40.799999999999997</v>
      </c>
      <c r="F22" s="102">
        <v>155489</v>
      </c>
      <c r="G22" s="28"/>
      <c r="H22" s="33">
        <v>39392</v>
      </c>
      <c r="I22" s="29" t="s">
        <v>269</v>
      </c>
      <c r="J22" s="115" t="s">
        <v>14</v>
      </c>
      <c r="K22" s="28"/>
      <c r="L22" s="26">
        <f>F22-(F22*13%)</f>
        <v>135275.43</v>
      </c>
      <c r="N22" s="26"/>
    </row>
    <row r="23" spans="1:14" s="3" customFormat="1" ht="33.75" x14ac:dyDescent="0.2">
      <c r="A23" s="15">
        <v>17</v>
      </c>
      <c r="B23" s="115" t="s">
        <v>31</v>
      </c>
      <c r="C23" s="2" t="s">
        <v>43</v>
      </c>
      <c r="D23" s="2" t="s">
        <v>270</v>
      </c>
      <c r="E23" s="30">
        <v>39.5</v>
      </c>
      <c r="F23" s="102">
        <v>155488</v>
      </c>
      <c r="G23" s="28"/>
      <c r="H23" s="33">
        <v>39392</v>
      </c>
      <c r="I23" s="29" t="s">
        <v>271</v>
      </c>
      <c r="J23" s="115" t="s">
        <v>14</v>
      </c>
      <c r="K23" s="28"/>
      <c r="L23" s="26">
        <f>F23-(F23*13%)</f>
        <v>135274.56</v>
      </c>
      <c r="N23" s="26"/>
    </row>
    <row r="24" spans="1:14" s="3" customFormat="1" ht="33.75" x14ac:dyDescent="0.2">
      <c r="A24" s="15">
        <v>18</v>
      </c>
      <c r="B24" s="115" t="s">
        <v>31</v>
      </c>
      <c r="C24" s="2" t="s">
        <v>44</v>
      </c>
      <c r="D24" s="2" t="s">
        <v>272</v>
      </c>
      <c r="E24" s="30">
        <v>46.7</v>
      </c>
      <c r="F24" s="102">
        <v>174654</v>
      </c>
      <c r="G24" s="28"/>
      <c r="H24" s="33">
        <v>39392</v>
      </c>
      <c r="I24" s="29" t="s">
        <v>273</v>
      </c>
      <c r="J24" s="115" t="s">
        <v>14</v>
      </c>
      <c r="K24" s="28"/>
      <c r="L24" s="26">
        <f>F24-(F24*13%)</f>
        <v>151948.98000000001</v>
      </c>
      <c r="N24" s="26"/>
    </row>
    <row r="25" spans="1:14" s="3" customFormat="1" ht="33.75" x14ac:dyDescent="0.2">
      <c r="A25" s="15">
        <v>19</v>
      </c>
      <c r="B25" s="115" t="s">
        <v>31</v>
      </c>
      <c r="C25" s="2" t="s">
        <v>45</v>
      </c>
      <c r="D25" s="2" t="s">
        <v>274</v>
      </c>
      <c r="E25" s="30">
        <v>44.8</v>
      </c>
      <c r="F25" s="102">
        <v>180236</v>
      </c>
      <c r="G25" s="28"/>
      <c r="H25" s="33">
        <v>39392</v>
      </c>
      <c r="I25" s="29" t="s">
        <v>275</v>
      </c>
      <c r="J25" s="115" t="s">
        <v>14</v>
      </c>
      <c r="K25" s="28"/>
      <c r="L25" s="26">
        <f>F25-(F25*13%)</f>
        <v>156805.32</v>
      </c>
      <c r="N25" s="26"/>
    </row>
    <row r="26" spans="1:14" s="3" customFormat="1" ht="33.75" x14ac:dyDescent="0.2">
      <c r="A26" s="15">
        <v>20</v>
      </c>
      <c r="B26" s="115" t="s">
        <v>31</v>
      </c>
      <c r="C26" s="2" t="s">
        <v>46</v>
      </c>
      <c r="D26" s="2" t="s">
        <v>262</v>
      </c>
      <c r="E26" s="30">
        <v>54.5</v>
      </c>
      <c r="F26" s="102">
        <v>195511</v>
      </c>
      <c r="G26" s="28"/>
      <c r="H26" s="33">
        <v>39392</v>
      </c>
      <c r="I26" s="29" t="s">
        <v>276</v>
      </c>
      <c r="J26" s="115" t="s">
        <v>14</v>
      </c>
      <c r="K26" s="28"/>
      <c r="L26" s="26">
        <f>F26-(F26*13%)</f>
        <v>170094.57</v>
      </c>
      <c r="N26" s="26"/>
    </row>
    <row r="27" spans="1:14" s="3" customFormat="1" ht="33.75" x14ac:dyDescent="0.2">
      <c r="A27" s="15">
        <v>21</v>
      </c>
      <c r="B27" s="115" t="s">
        <v>31</v>
      </c>
      <c r="C27" s="2" t="s">
        <v>47</v>
      </c>
      <c r="D27" s="2" t="s">
        <v>277</v>
      </c>
      <c r="E27" s="30">
        <v>38</v>
      </c>
      <c r="F27" s="102">
        <v>203158.5</v>
      </c>
      <c r="G27" s="28"/>
      <c r="H27" s="33">
        <v>39392</v>
      </c>
      <c r="I27" s="29" t="s">
        <v>278</v>
      </c>
      <c r="J27" s="115" t="s">
        <v>14</v>
      </c>
      <c r="K27" s="28"/>
      <c r="L27" s="26">
        <f>F27-(F27*13%)</f>
        <v>176747.89499999999</v>
      </c>
      <c r="N27" s="26"/>
    </row>
    <row r="28" spans="1:14" s="3" customFormat="1" ht="33.75" x14ac:dyDescent="0.2">
      <c r="A28" s="15">
        <v>22</v>
      </c>
      <c r="B28" s="115" t="s">
        <v>31</v>
      </c>
      <c r="C28" s="2" t="s">
        <v>48</v>
      </c>
      <c r="D28" s="2" t="s">
        <v>279</v>
      </c>
      <c r="E28" s="30">
        <v>18.899999999999999</v>
      </c>
      <c r="F28" s="102">
        <v>101579.25</v>
      </c>
      <c r="G28" s="28"/>
      <c r="H28" s="33">
        <v>39392</v>
      </c>
      <c r="I28" s="29" t="s">
        <v>280</v>
      </c>
      <c r="J28" s="115" t="s">
        <v>14</v>
      </c>
      <c r="K28" s="28"/>
      <c r="L28" s="26">
        <f>F28-(F28*13%)</f>
        <v>88373.947499999995</v>
      </c>
      <c r="N28" s="26"/>
    </row>
    <row r="29" spans="1:14" s="3" customFormat="1" ht="33.75" x14ac:dyDescent="0.2">
      <c r="A29" s="15">
        <v>23</v>
      </c>
      <c r="B29" s="115" t="s">
        <v>31</v>
      </c>
      <c r="C29" s="2" t="s">
        <v>49</v>
      </c>
      <c r="D29" s="2" t="s">
        <v>281</v>
      </c>
      <c r="E29" s="30">
        <v>38.1</v>
      </c>
      <c r="F29" s="102">
        <v>100000</v>
      </c>
      <c r="G29" s="28"/>
      <c r="H29" s="34">
        <v>40442</v>
      </c>
      <c r="I29" s="29" t="s">
        <v>282</v>
      </c>
      <c r="J29" s="115" t="s">
        <v>14</v>
      </c>
      <c r="K29" s="28"/>
      <c r="L29" s="26">
        <f>F29-(F29*10%)</f>
        <v>90000</v>
      </c>
      <c r="N29" s="26"/>
    </row>
    <row r="30" spans="1:14" s="3" customFormat="1" ht="33.75" x14ac:dyDescent="0.2">
      <c r="A30" s="15">
        <v>24</v>
      </c>
      <c r="B30" s="115" t="s">
        <v>31</v>
      </c>
      <c r="C30" s="2" t="s">
        <v>50</v>
      </c>
      <c r="D30" s="2" t="s">
        <v>283</v>
      </c>
      <c r="E30" s="30">
        <v>38.299999999999997</v>
      </c>
      <c r="F30" s="102">
        <v>48452</v>
      </c>
      <c r="G30" s="28"/>
      <c r="H30" s="34">
        <v>39392</v>
      </c>
      <c r="I30" s="29" t="s">
        <v>284</v>
      </c>
      <c r="J30" s="115" t="s">
        <v>14</v>
      </c>
      <c r="K30" s="28"/>
      <c r="L30" s="26">
        <f>F30-(F30*13%)</f>
        <v>42153.24</v>
      </c>
      <c r="N30" s="26"/>
    </row>
    <row r="31" spans="1:14" s="3" customFormat="1" ht="33.75" x14ac:dyDescent="0.2">
      <c r="A31" s="15">
        <v>25</v>
      </c>
      <c r="B31" s="115" t="s">
        <v>31</v>
      </c>
      <c r="C31" s="2" t="s">
        <v>51</v>
      </c>
      <c r="D31" s="2" t="s">
        <v>285</v>
      </c>
      <c r="E31" s="30">
        <v>38.1</v>
      </c>
      <c r="F31" s="102">
        <v>156174</v>
      </c>
      <c r="G31" s="28"/>
      <c r="H31" s="34">
        <v>39392</v>
      </c>
      <c r="I31" s="29" t="s">
        <v>286</v>
      </c>
      <c r="J31" s="115" t="s">
        <v>14</v>
      </c>
      <c r="K31" s="28"/>
      <c r="L31" s="26">
        <f>F31-(F31*13%)</f>
        <v>135871.38</v>
      </c>
      <c r="N31" s="26"/>
    </row>
    <row r="32" spans="1:14" s="3" customFormat="1" ht="33.75" x14ac:dyDescent="0.2">
      <c r="A32" s="15">
        <v>26</v>
      </c>
      <c r="B32" s="115" t="s">
        <v>31</v>
      </c>
      <c r="C32" s="2" t="s">
        <v>52</v>
      </c>
      <c r="D32" s="2" t="s">
        <v>287</v>
      </c>
      <c r="E32" s="30">
        <v>37</v>
      </c>
      <c r="F32" s="102">
        <v>100000</v>
      </c>
      <c r="G32" s="28"/>
      <c r="H32" s="34">
        <v>40442</v>
      </c>
      <c r="I32" s="29" t="s">
        <v>288</v>
      </c>
      <c r="J32" s="115" t="s">
        <v>14</v>
      </c>
      <c r="K32" s="28"/>
      <c r="L32" s="26">
        <f>F32-(F32*10%)</f>
        <v>90000</v>
      </c>
      <c r="N32" s="26"/>
    </row>
    <row r="33" spans="1:14" s="3" customFormat="1" ht="33.75" x14ac:dyDescent="0.2">
      <c r="A33" s="15">
        <v>27</v>
      </c>
      <c r="B33" s="115" t="s">
        <v>31</v>
      </c>
      <c r="C33" s="2" t="s">
        <v>53</v>
      </c>
      <c r="D33" s="2" t="s">
        <v>289</v>
      </c>
      <c r="E33" s="30">
        <v>44.6</v>
      </c>
      <c r="F33" s="102">
        <v>165802.5</v>
      </c>
      <c r="G33" s="28"/>
      <c r="H33" s="34">
        <v>39392</v>
      </c>
      <c r="I33" s="29" t="s">
        <v>290</v>
      </c>
      <c r="J33" s="115" t="s">
        <v>14</v>
      </c>
      <c r="K33" s="28"/>
      <c r="L33" s="26">
        <f>F33-(F33*13%)</f>
        <v>144248.17499999999</v>
      </c>
      <c r="N33" s="26"/>
    </row>
    <row r="34" spans="1:14" s="3" customFormat="1" ht="33.75" x14ac:dyDescent="0.2">
      <c r="A34" s="15">
        <v>28</v>
      </c>
      <c r="B34" s="115" t="s">
        <v>31</v>
      </c>
      <c r="C34" s="2" t="s">
        <v>54</v>
      </c>
      <c r="D34" s="2" t="s">
        <v>291</v>
      </c>
      <c r="E34" s="30">
        <v>47.9</v>
      </c>
      <c r="F34" s="102">
        <v>180723</v>
      </c>
      <c r="G34" s="28"/>
      <c r="H34" s="34">
        <v>39392</v>
      </c>
      <c r="I34" s="29" t="s">
        <v>292</v>
      </c>
      <c r="J34" s="115" t="s">
        <v>14</v>
      </c>
      <c r="K34" s="28"/>
      <c r="L34" s="26">
        <f>F34-(F34*13%)</f>
        <v>157229.01</v>
      </c>
      <c r="N34" s="26"/>
    </row>
    <row r="35" spans="1:14" s="3" customFormat="1" ht="33.75" x14ac:dyDescent="0.2">
      <c r="A35" s="15">
        <v>29</v>
      </c>
      <c r="B35" s="115" t="s">
        <v>55</v>
      </c>
      <c r="C35" s="2" t="s">
        <v>56</v>
      </c>
      <c r="D35" s="2" t="s">
        <v>293</v>
      </c>
      <c r="E35" s="30">
        <v>59.1</v>
      </c>
      <c r="F35" s="102">
        <v>178645.5</v>
      </c>
      <c r="G35" s="28"/>
      <c r="H35" s="34">
        <v>39392</v>
      </c>
      <c r="I35" s="29" t="s">
        <v>294</v>
      </c>
      <c r="J35" s="115" t="s">
        <v>14</v>
      </c>
      <c r="K35" s="28"/>
      <c r="L35" s="26">
        <f>F35-(F35*13%)</f>
        <v>155421.58499999999</v>
      </c>
      <c r="N35" s="26"/>
    </row>
    <row r="36" spans="1:14" s="3" customFormat="1" ht="33.75" x14ac:dyDescent="0.2">
      <c r="A36" s="15">
        <v>30</v>
      </c>
      <c r="B36" s="115" t="s">
        <v>31</v>
      </c>
      <c r="C36" s="2" t="s">
        <v>57</v>
      </c>
      <c r="D36" s="2" t="s">
        <v>295</v>
      </c>
      <c r="E36" s="30">
        <v>45.9</v>
      </c>
      <c r="F36" s="102">
        <v>172917.5</v>
      </c>
      <c r="G36" s="28"/>
      <c r="H36" s="34">
        <v>39392</v>
      </c>
      <c r="I36" s="29" t="s">
        <v>296</v>
      </c>
      <c r="J36" s="115" t="s">
        <v>14</v>
      </c>
      <c r="K36" s="28"/>
      <c r="L36" s="26">
        <f>F36-(F36*13%)</f>
        <v>150438.22500000001</v>
      </c>
      <c r="N36" s="26"/>
    </row>
    <row r="37" spans="1:14" s="3" customFormat="1" ht="33.75" x14ac:dyDescent="0.2">
      <c r="A37" s="15">
        <v>31</v>
      </c>
      <c r="B37" s="115" t="s">
        <v>31</v>
      </c>
      <c r="C37" s="2" t="s">
        <v>450</v>
      </c>
      <c r="D37" s="2" t="s">
        <v>458</v>
      </c>
      <c r="E37" s="30">
        <v>47.4</v>
      </c>
      <c r="F37" s="102">
        <v>456397.54</v>
      </c>
      <c r="G37" s="28"/>
      <c r="H37" s="34">
        <v>42803</v>
      </c>
      <c r="I37" s="29" t="s">
        <v>459</v>
      </c>
      <c r="J37" s="115" t="s">
        <v>14</v>
      </c>
      <c r="K37" s="28"/>
      <c r="L37" s="26">
        <f>F37-(F37*3%)</f>
        <v>442705.61379999999</v>
      </c>
      <c r="N37" s="26"/>
    </row>
    <row r="38" spans="1:14" s="3" customFormat="1" ht="33.75" x14ac:dyDescent="0.2">
      <c r="A38" s="15">
        <v>32</v>
      </c>
      <c r="B38" s="115" t="s">
        <v>31</v>
      </c>
      <c r="C38" s="2" t="s">
        <v>58</v>
      </c>
      <c r="D38" s="2" t="s">
        <v>297</v>
      </c>
      <c r="E38" s="30">
        <v>46.5</v>
      </c>
      <c r="F38" s="102">
        <v>180000</v>
      </c>
      <c r="G38" s="28"/>
      <c r="H38" s="34">
        <v>41227</v>
      </c>
      <c r="I38" s="29" t="s">
        <v>298</v>
      </c>
      <c r="J38" s="115" t="s">
        <v>14</v>
      </c>
      <c r="K38" s="28"/>
      <c r="L38" s="26">
        <f>F38-(F38*8%)</f>
        <v>165600</v>
      </c>
      <c r="N38" s="26"/>
    </row>
    <row r="39" spans="1:14" s="3" customFormat="1" ht="33.75" x14ac:dyDescent="0.2">
      <c r="A39" s="15">
        <v>33</v>
      </c>
      <c r="B39" s="115" t="s">
        <v>31</v>
      </c>
      <c r="C39" s="2" t="s">
        <v>59</v>
      </c>
      <c r="D39" s="2" t="s">
        <v>299</v>
      </c>
      <c r="E39" s="30">
        <v>46.7</v>
      </c>
      <c r="F39" s="102">
        <v>147901.5</v>
      </c>
      <c r="G39" s="28"/>
      <c r="H39" s="34">
        <v>39392</v>
      </c>
      <c r="I39" s="29" t="s">
        <v>300</v>
      </c>
      <c r="J39" s="115" t="s">
        <v>14</v>
      </c>
      <c r="K39" s="28"/>
      <c r="L39" s="26">
        <f>F39-(F39*13%)</f>
        <v>128674.30499999999</v>
      </c>
      <c r="N39" s="26"/>
    </row>
    <row r="40" spans="1:14" s="3" customFormat="1" ht="33.75" x14ac:dyDescent="0.2">
      <c r="A40" s="15">
        <v>34</v>
      </c>
      <c r="B40" s="115" t="s">
        <v>31</v>
      </c>
      <c r="C40" s="2" t="s">
        <v>60</v>
      </c>
      <c r="D40" s="2" t="s">
        <v>419</v>
      </c>
      <c r="E40" s="30">
        <v>22.1</v>
      </c>
      <c r="F40" s="102">
        <v>30028</v>
      </c>
      <c r="G40" s="28"/>
      <c r="H40" s="34">
        <v>39392</v>
      </c>
      <c r="I40" s="29" t="s">
        <v>420</v>
      </c>
      <c r="J40" s="115" t="s">
        <v>14</v>
      </c>
      <c r="K40" s="28"/>
      <c r="L40" s="26">
        <f>F40-(F40*13%)</f>
        <v>26124.36</v>
      </c>
      <c r="N40" s="26"/>
    </row>
    <row r="41" spans="1:14" s="3" customFormat="1" ht="33.75" x14ac:dyDescent="0.2">
      <c r="A41" s="15">
        <v>35</v>
      </c>
      <c r="B41" s="115" t="s">
        <v>31</v>
      </c>
      <c r="C41" s="2" t="s">
        <v>61</v>
      </c>
      <c r="D41" s="2" t="s">
        <v>421</v>
      </c>
      <c r="E41" s="30">
        <v>22.5</v>
      </c>
      <c r="F41" s="102">
        <v>50790</v>
      </c>
      <c r="G41" s="28"/>
      <c r="H41" s="34">
        <v>39392</v>
      </c>
      <c r="I41" s="29" t="s">
        <v>422</v>
      </c>
      <c r="J41" s="115" t="s">
        <v>14</v>
      </c>
      <c r="K41" s="28"/>
      <c r="L41" s="26">
        <f>F41-(F41*13%)</f>
        <v>44187.3</v>
      </c>
      <c r="N41" s="26"/>
    </row>
    <row r="42" spans="1:14" s="3" customFormat="1" ht="33.75" x14ac:dyDescent="0.2">
      <c r="A42" s="15">
        <v>36</v>
      </c>
      <c r="B42" s="115" t="s">
        <v>31</v>
      </c>
      <c r="C42" s="2" t="s">
        <v>451</v>
      </c>
      <c r="D42" s="2" t="s">
        <v>460</v>
      </c>
      <c r="E42" s="30">
        <v>23.3</v>
      </c>
      <c r="F42" s="102">
        <v>224347.31</v>
      </c>
      <c r="G42" s="28"/>
      <c r="H42" s="34">
        <v>43061</v>
      </c>
      <c r="I42" s="29" t="s">
        <v>462</v>
      </c>
      <c r="J42" s="115" t="s">
        <v>14</v>
      </c>
      <c r="K42" s="28" t="s">
        <v>461</v>
      </c>
      <c r="L42" s="26">
        <f>F42-(F42*3%)</f>
        <v>217616.89069999999</v>
      </c>
      <c r="N42" s="26"/>
    </row>
    <row r="43" spans="1:14" s="3" customFormat="1" ht="33.75" x14ac:dyDescent="0.2">
      <c r="A43" s="15">
        <v>37</v>
      </c>
      <c r="B43" s="115" t="s">
        <v>31</v>
      </c>
      <c r="C43" s="2" t="s">
        <v>62</v>
      </c>
      <c r="D43" s="2" t="s">
        <v>301</v>
      </c>
      <c r="E43" s="30">
        <v>23</v>
      </c>
      <c r="F43" s="102">
        <v>302155.5</v>
      </c>
      <c r="G43" s="28"/>
      <c r="H43" s="34">
        <v>39392</v>
      </c>
      <c r="I43" s="29" t="s">
        <v>302</v>
      </c>
      <c r="J43" s="115" t="s">
        <v>14</v>
      </c>
      <c r="K43" s="28"/>
      <c r="L43" s="26">
        <f>F43-(F43*13%)</f>
        <v>262875.28499999997</v>
      </c>
      <c r="N43" s="26"/>
    </row>
    <row r="44" spans="1:14" s="3" customFormat="1" ht="33.75" x14ac:dyDescent="0.2">
      <c r="A44" s="15">
        <v>38</v>
      </c>
      <c r="B44" s="115" t="s">
        <v>31</v>
      </c>
      <c r="C44" s="2" t="s">
        <v>63</v>
      </c>
      <c r="D44" s="2" t="s">
        <v>476</v>
      </c>
      <c r="E44" s="30">
        <v>47.6</v>
      </c>
      <c r="F44" s="102">
        <v>458323.26</v>
      </c>
      <c r="G44" s="28"/>
      <c r="H44" s="34">
        <v>39392</v>
      </c>
      <c r="I44" s="29" t="s">
        <v>477</v>
      </c>
      <c r="J44" s="115" t="s">
        <v>14</v>
      </c>
      <c r="K44" s="28"/>
      <c r="L44" s="26">
        <f>F44-(F44*13%)</f>
        <v>398741.23619999998</v>
      </c>
      <c r="N44" s="26"/>
    </row>
    <row r="45" spans="1:14" s="3" customFormat="1" ht="33.75" x14ac:dyDescent="0.2">
      <c r="A45" s="15">
        <v>39</v>
      </c>
      <c r="B45" s="115" t="s">
        <v>31</v>
      </c>
      <c r="C45" s="2" t="s">
        <v>64</v>
      </c>
      <c r="D45" s="2" t="s">
        <v>303</v>
      </c>
      <c r="E45" s="30">
        <v>23.2</v>
      </c>
      <c r="F45" s="102">
        <v>99210.25</v>
      </c>
      <c r="G45" s="28"/>
      <c r="H45" s="34">
        <v>39392</v>
      </c>
      <c r="I45" s="29" t="s">
        <v>304</v>
      </c>
      <c r="J45" s="115" t="s">
        <v>14</v>
      </c>
      <c r="K45" s="28"/>
      <c r="L45" s="26">
        <f>F45-(F45*13%)</f>
        <v>86312.917499999996</v>
      </c>
      <c r="N45" s="26"/>
    </row>
    <row r="46" spans="1:14" s="3" customFormat="1" ht="33.75" x14ac:dyDescent="0.2">
      <c r="A46" s="15">
        <v>40</v>
      </c>
      <c r="B46" s="115" t="s">
        <v>31</v>
      </c>
      <c r="C46" s="2" t="s">
        <v>65</v>
      </c>
      <c r="D46" s="2" t="s">
        <v>305</v>
      </c>
      <c r="E46" s="30">
        <v>23.2</v>
      </c>
      <c r="F46" s="102">
        <v>99210.25</v>
      </c>
      <c r="G46" s="28"/>
      <c r="H46" s="34">
        <v>39392</v>
      </c>
      <c r="I46" s="29" t="s">
        <v>306</v>
      </c>
      <c r="J46" s="115" t="s">
        <v>14</v>
      </c>
      <c r="K46" s="28"/>
      <c r="L46" s="26">
        <f>F46-(F46*13%)</f>
        <v>86312.917499999996</v>
      </c>
      <c r="N46" s="26"/>
    </row>
    <row r="47" spans="1:14" s="3" customFormat="1" ht="33.75" x14ac:dyDescent="0.2">
      <c r="A47" s="15">
        <v>41</v>
      </c>
      <c r="B47" s="115" t="s">
        <v>31</v>
      </c>
      <c r="C47" s="2" t="s">
        <v>66</v>
      </c>
      <c r="D47" s="2" t="s">
        <v>307</v>
      </c>
      <c r="E47" s="30">
        <v>45.9</v>
      </c>
      <c r="F47" s="102">
        <v>177945</v>
      </c>
      <c r="G47" s="28"/>
      <c r="H47" s="34">
        <v>39392</v>
      </c>
      <c r="I47" s="29" t="s">
        <v>308</v>
      </c>
      <c r="J47" s="115" t="s">
        <v>14</v>
      </c>
      <c r="K47" s="28"/>
      <c r="L47" s="26">
        <f>F47-(F47*13%)</f>
        <v>154812.15</v>
      </c>
      <c r="N47" s="26"/>
    </row>
    <row r="48" spans="1:14" s="3" customFormat="1" ht="33.75" x14ac:dyDescent="0.2">
      <c r="A48" s="15">
        <v>42</v>
      </c>
      <c r="B48" s="115" t="s">
        <v>31</v>
      </c>
      <c r="C48" s="2" t="s">
        <v>67</v>
      </c>
      <c r="D48" s="2" t="s">
        <v>309</v>
      </c>
      <c r="E48" s="30">
        <v>45.8</v>
      </c>
      <c r="F48" s="102">
        <v>176528</v>
      </c>
      <c r="G48" s="28"/>
      <c r="H48" s="34">
        <v>39392</v>
      </c>
      <c r="I48" s="29" t="s">
        <v>310</v>
      </c>
      <c r="J48" s="115" t="s">
        <v>14</v>
      </c>
      <c r="K48" s="28"/>
      <c r="L48" s="26">
        <f>F48-(F48*13%)</f>
        <v>153579.35999999999</v>
      </c>
      <c r="N48" s="26"/>
    </row>
    <row r="49" spans="1:14" s="3" customFormat="1" ht="33.75" x14ac:dyDescent="0.2">
      <c r="A49" s="15">
        <v>43</v>
      </c>
      <c r="B49" s="115" t="s">
        <v>31</v>
      </c>
      <c r="C49" s="2" t="s">
        <v>68</v>
      </c>
      <c r="D49" s="2" t="s">
        <v>311</v>
      </c>
      <c r="E49" s="30">
        <v>46.3</v>
      </c>
      <c r="F49" s="102">
        <v>176528</v>
      </c>
      <c r="G49" s="28"/>
      <c r="H49" s="34">
        <v>39392</v>
      </c>
      <c r="I49" s="29" t="s">
        <v>312</v>
      </c>
      <c r="J49" s="115" t="s">
        <v>14</v>
      </c>
      <c r="K49" s="28"/>
      <c r="L49" s="26">
        <f>F49-(F49*13%)</f>
        <v>153579.35999999999</v>
      </c>
      <c r="N49" s="26"/>
    </row>
    <row r="50" spans="1:14" s="3" customFormat="1" ht="33.75" x14ac:dyDescent="0.2">
      <c r="A50" s="15">
        <v>44</v>
      </c>
      <c r="B50" s="115" t="s">
        <v>31</v>
      </c>
      <c r="C50" s="2" t="s">
        <v>69</v>
      </c>
      <c r="D50" s="2" t="s">
        <v>313</v>
      </c>
      <c r="E50" s="30">
        <v>46.1</v>
      </c>
      <c r="F50" s="102">
        <v>52064</v>
      </c>
      <c r="G50" s="28"/>
      <c r="H50" s="34">
        <v>39392</v>
      </c>
      <c r="I50" s="29" t="s">
        <v>314</v>
      </c>
      <c r="J50" s="115" t="s">
        <v>14</v>
      </c>
      <c r="K50" s="28" t="s">
        <v>501</v>
      </c>
      <c r="L50" s="26">
        <f>F50-(F50*13%)</f>
        <v>45295.68</v>
      </c>
      <c r="N50" s="26"/>
    </row>
    <row r="51" spans="1:14" s="3" customFormat="1" ht="33.75" x14ac:dyDescent="0.2">
      <c r="A51" s="15">
        <v>45</v>
      </c>
      <c r="B51" s="115" t="s">
        <v>31</v>
      </c>
      <c r="C51" s="2" t="s">
        <v>502</v>
      </c>
      <c r="D51" s="2" t="s">
        <v>503</v>
      </c>
      <c r="E51" s="30">
        <v>74.3</v>
      </c>
      <c r="F51" s="102">
        <v>715407.95</v>
      </c>
      <c r="G51" s="28"/>
      <c r="H51" s="34">
        <v>43768</v>
      </c>
      <c r="I51" s="29" t="s">
        <v>504</v>
      </c>
      <c r="J51" s="115" t="s">
        <v>14</v>
      </c>
      <c r="K51" s="28" t="s">
        <v>461</v>
      </c>
      <c r="L51" s="26">
        <f>F51-(F51*1%)</f>
        <v>708253.87049999996</v>
      </c>
      <c r="N51" s="26"/>
    </row>
    <row r="52" spans="1:14" s="62" customFormat="1" ht="33.75" x14ac:dyDescent="0.25">
      <c r="A52" s="15">
        <v>46</v>
      </c>
      <c r="B52" s="56" t="s">
        <v>31</v>
      </c>
      <c r="C52" s="56" t="s">
        <v>455</v>
      </c>
      <c r="D52" s="56" t="s">
        <v>463</v>
      </c>
      <c r="E52" s="57">
        <v>30.9</v>
      </c>
      <c r="F52" s="103">
        <v>292360.34999999998</v>
      </c>
      <c r="G52" s="58"/>
      <c r="H52" s="59">
        <v>43061</v>
      </c>
      <c r="I52" s="60" t="s">
        <v>464</v>
      </c>
      <c r="J52" s="56" t="s">
        <v>14</v>
      </c>
      <c r="K52" s="58" t="s">
        <v>461</v>
      </c>
      <c r="L52" s="61">
        <f>F52-(F52*3%)</f>
        <v>283589.53949999996</v>
      </c>
      <c r="N52" s="61"/>
    </row>
    <row r="53" spans="1:14" s="3" customFormat="1" ht="33.75" x14ac:dyDescent="0.2">
      <c r="A53" s="15">
        <v>47</v>
      </c>
      <c r="B53" s="115" t="s">
        <v>31</v>
      </c>
      <c r="C53" s="2" t="s">
        <v>70</v>
      </c>
      <c r="D53" s="2" t="s">
        <v>315</v>
      </c>
      <c r="E53" s="30">
        <v>57.5</v>
      </c>
      <c r="F53" s="102">
        <v>227702.5</v>
      </c>
      <c r="G53" s="28"/>
      <c r="H53" s="34">
        <v>39392</v>
      </c>
      <c r="I53" s="29" t="s">
        <v>316</v>
      </c>
      <c r="J53" s="115" t="s">
        <v>14</v>
      </c>
      <c r="K53" s="28"/>
      <c r="L53" s="26">
        <f>F53-(F53*13%)</f>
        <v>198101.17499999999</v>
      </c>
      <c r="N53" s="26"/>
    </row>
    <row r="54" spans="1:14" s="3" customFormat="1" ht="33.75" x14ac:dyDescent="0.2">
      <c r="A54" s="15">
        <v>48</v>
      </c>
      <c r="B54" s="115" t="s">
        <v>31</v>
      </c>
      <c r="C54" s="2" t="s">
        <v>71</v>
      </c>
      <c r="D54" s="2" t="s">
        <v>317</v>
      </c>
      <c r="E54" s="30">
        <v>35.700000000000003</v>
      </c>
      <c r="F54" s="102">
        <v>332702</v>
      </c>
      <c r="G54" s="28"/>
      <c r="H54" s="34">
        <v>39392</v>
      </c>
      <c r="I54" s="29" t="s">
        <v>318</v>
      </c>
      <c r="J54" s="115" t="s">
        <v>14</v>
      </c>
      <c r="K54" s="28"/>
      <c r="L54" s="26">
        <f>F54-(F54*13%)</f>
        <v>289450.74</v>
      </c>
      <c r="N54" s="26"/>
    </row>
    <row r="55" spans="1:14" s="3" customFormat="1" ht="33.75" x14ac:dyDescent="0.2">
      <c r="A55" s="15">
        <v>49</v>
      </c>
      <c r="B55" s="115" t="s">
        <v>31</v>
      </c>
      <c r="C55" s="2" t="s">
        <v>72</v>
      </c>
      <c r="D55" s="2" t="s">
        <v>319</v>
      </c>
      <c r="E55" s="30">
        <v>50.2</v>
      </c>
      <c r="F55" s="102">
        <v>125688.25</v>
      </c>
      <c r="G55" s="28"/>
      <c r="H55" s="34">
        <v>39392</v>
      </c>
      <c r="I55" s="29" t="s">
        <v>320</v>
      </c>
      <c r="J55" s="115" t="s">
        <v>14</v>
      </c>
      <c r="K55" s="28"/>
      <c r="L55" s="26">
        <f>F55-(F55*13%)</f>
        <v>109348.7775</v>
      </c>
      <c r="N55" s="26"/>
    </row>
    <row r="56" spans="1:14" s="3" customFormat="1" ht="33.75" x14ac:dyDescent="0.2">
      <c r="A56" s="15">
        <v>50</v>
      </c>
      <c r="B56" s="115" t="s">
        <v>31</v>
      </c>
      <c r="C56" s="2" t="s">
        <v>73</v>
      </c>
      <c r="D56" s="2" t="s">
        <v>321</v>
      </c>
      <c r="E56" s="30">
        <v>51.1</v>
      </c>
      <c r="F56" s="102">
        <v>209839.25</v>
      </c>
      <c r="G56" s="28"/>
      <c r="H56" s="34">
        <v>39392</v>
      </c>
      <c r="I56" s="29" t="s">
        <v>323</v>
      </c>
      <c r="J56" s="115" t="s">
        <v>14</v>
      </c>
      <c r="K56" s="28"/>
      <c r="L56" s="26">
        <f>F56-(F56*13%)</f>
        <v>182560.14749999999</v>
      </c>
      <c r="N56" s="26"/>
    </row>
    <row r="57" spans="1:14" s="3" customFormat="1" ht="33.75" x14ac:dyDescent="0.2">
      <c r="A57" s="15">
        <v>51</v>
      </c>
      <c r="B57" s="115" t="s">
        <v>31</v>
      </c>
      <c r="C57" s="2" t="s">
        <v>74</v>
      </c>
      <c r="D57" s="2" t="s">
        <v>322</v>
      </c>
      <c r="E57" s="30">
        <v>18.3</v>
      </c>
      <c r="F57" s="102">
        <v>84409.5</v>
      </c>
      <c r="G57" s="28"/>
      <c r="H57" s="34">
        <v>39392</v>
      </c>
      <c r="I57" s="29" t="s">
        <v>324</v>
      </c>
      <c r="J57" s="115" t="s">
        <v>14</v>
      </c>
      <c r="K57" s="28"/>
      <c r="L57" s="26">
        <f>F57-(F57*13%)</f>
        <v>73436.264999999999</v>
      </c>
      <c r="N57" s="26"/>
    </row>
    <row r="58" spans="1:14" s="3" customFormat="1" ht="33.75" x14ac:dyDescent="0.2">
      <c r="A58" s="15">
        <v>52</v>
      </c>
      <c r="B58" s="115" t="s">
        <v>31</v>
      </c>
      <c r="C58" s="2" t="s">
        <v>441</v>
      </c>
      <c r="D58" s="2" t="s">
        <v>442</v>
      </c>
      <c r="E58" s="30">
        <v>37.200000000000003</v>
      </c>
      <c r="F58" s="102">
        <v>200000</v>
      </c>
      <c r="G58" s="28"/>
      <c r="H58" s="34">
        <v>42478</v>
      </c>
      <c r="I58" s="29" t="s">
        <v>443</v>
      </c>
      <c r="J58" s="115" t="s">
        <v>14</v>
      </c>
      <c r="K58" s="28"/>
      <c r="L58" s="26">
        <f>F58-(F58*4%)</f>
        <v>192000</v>
      </c>
      <c r="N58" s="26"/>
    </row>
    <row r="59" spans="1:14" s="3" customFormat="1" ht="33.75" x14ac:dyDescent="0.2">
      <c r="A59" s="15">
        <v>53</v>
      </c>
      <c r="B59" s="115" t="s">
        <v>31</v>
      </c>
      <c r="C59" s="2" t="s">
        <v>75</v>
      </c>
      <c r="D59" s="2" t="s">
        <v>325</v>
      </c>
      <c r="E59" s="30">
        <v>17.5</v>
      </c>
      <c r="F59" s="102">
        <v>79016.25</v>
      </c>
      <c r="G59" s="28"/>
      <c r="H59" s="34">
        <v>39392</v>
      </c>
      <c r="I59" s="29" t="s">
        <v>326</v>
      </c>
      <c r="J59" s="115" t="s">
        <v>14</v>
      </c>
      <c r="K59" s="28"/>
      <c r="L59" s="26">
        <f>F59-(F59*13%)</f>
        <v>68744.137499999997</v>
      </c>
      <c r="N59" s="26"/>
    </row>
    <row r="60" spans="1:14" s="3" customFormat="1" ht="33.75" x14ac:dyDescent="0.2">
      <c r="A60" s="15">
        <v>54</v>
      </c>
      <c r="B60" s="115" t="s">
        <v>31</v>
      </c>
      <c r="C60" s="2" t="s">
        <v>76</v>
      </c>
      <c r="D60" s="2" t="s">
        <v>327</v>
      </c>
      <c r="E60" s="30">
        <v>17.399999999999999</v>
      </c>
      <c r="F60" s="102">
        <v>79016.25</v>
      </c>
      <c r="G60" s="28"/>
      <c r="H60" s="34">
        <v>39392</v>
      </c>
      <c r="I60" s="29" t="s">
        <v>328</v>
      </c>
      <c r="J60" s="115" t="s">
        <v>14</v>
      </c>
      <c r="K60" s="28"/>
      <c r="L60" s="26">
        <f>F60-(F60*13%)</f>
        <v>68744.137499999997</v>
      </c>
      <c r="N60" s="26"/>
    </row>
    <row r="61" spans="1:14" s="3" customFormat="1" ht="33.75" x14ac:dyDescent="0.2">
      <c r="A61" s="15">
        <v>55</v>
      </c>
      <c r="B61" s="115" t="s">
        <v>31</v>
      </c>
      <c r="C61" s="2" t="s">
        <v>77</v>
      </c>
      <c r="D61" s="2" t="s">
        <v>329</v>
      </c>
      <c r="E61" s="30">
        <v>37.700000000000003</v>
      </c>
      <c r="F61" s="102">
        <v>153112</v>
      </c>
      <c r="G61" s="28"/>
      <c r="H61" s="34">
        <v>39392</v>
      </c>
      <c r="I61" s="29" t="s">
        <v>330</v>
      </c>
      <c r="J61" s="115" t="s">
        <v>14</v>
      </c>
      <c r="K61" s="28"/>
      <c r="L61" s="26">
        <f>F61-(F61*13%)</f>
        <v>133207.44</v>
      </c>
      <c r="N61" s="26"/>
    </row>
    <row r="62" spans="1:14" s="3" customFormat="1" ht="33.75" x14ac:dyDescent="0.2">
      <c r="A62" s="15">
        <v>56</v>
      </c>
      <c r="B62" s="115" t="s">
        <v>31</v>
      </c>
      <c r="C62" s="2" t="s">
        <v>78</v>
      </c>
      <c r="D62" s="2" t="s">
        <v>331</v>
      </c>
      <c r="E62" s="30">
        <v>39.6</v>
      </c>
      <c r="F62" s="102">
        <v>162511.5</v>
      </c>
      <c r="G62" s="28"/>
      <c r="H62" s="34">
        <v>39392</v>
      </c>
      <c r="I62" s="29" t="s">
        <v>332</v>
      </c>
      <c r="J62" s="115" t="s">
        <v>14</v>
      </c>
      <c r="K62" s="28"/>
      <c r="L62" s="26">
        <f>F62-(F62*13%)</f>
        <v>141385.005</v>
      </c>
      <c r="N62" s="26"/>
    </row>
    <row r="63" spans="1:14" s="3" customFormat="1" ht="33.75" x14ac:dyDescent="0.2">
      <c r="A63" s="15">
        <v>57</v>
      </c>
      <c r="B63" s="115" t="s">
        <v>31</v>
      </c>
      <c r="C63" s="2" t="s">
        <v>79</v>
      </c>
      <c r="D63" s="2" t="s">
        <v>333</v>
      </c>
      <c r="E63" s="30">
        <v>18.600000000000001</v>
      </c>
      <c r="F63" s="102">
        <v>86398</v>
      </c>
      <c r="G63" s="28"/>
      <c r="H63" s="34">
        <v>39392</v>
      </c>
      <c r="I63" s="29" t="s">
        <v>334</v>
      </c>
      <c r="J63" s="115" t="s">
        <v>14</v>
      </c>
      <c r="K63" s="28"/>
      <c r="L63" s="26">
        <f>F63-(F63*13%)</f>
        <v>75166.259999999995</v>
      </c>
      <c r="N63" s="26"/>
    </row>
    <row r="64" spans="1:14" s="3" customFormat="1" ht="33.75" x14ac:dyDescent="0.2">
      <c r="A64" s="15">
        <v>58</v>
      </c>
      <c r="B64" s="115" t="s">
        <v>31</v>
      </c>
      <c r="C64" s="2" t="s">
        <v>80</v>
      </c>
      <c r="D64" s="2" t="s">
        <v>335</v>
      </c>
      <c r="E64" s="30">
        <v>18.2</v>
      </c>
      <c r="F64" s="102">
        <v>86398</v>
      </c>
      <c r="G64" s="28"/>
      <c r="H64" s="34">
        <v>39392</v>
      </c>
      <c r="I64" s="29" t="s">
        <v>336</v>
      </c>
      <c r="J64" s="115" t="s">
        <v>14</v>
      </c>
      <c r="K64" s="28"/>
      <c r="L64" s="26">
        <f>F64-(F64*13%)</f>
        <v>75166.259999999995</v>
      </c>
      <c r="N64" s="26"/>
    </row>
    <row r="65" spans="1:14" s="3" customFormat="1" ht="33.75" x14ac:dyDescent="0.2">
      <c r="A65" s="15">
        <v>59</v>
      </c>
      <c r="B65" s="115" t="s">
        <v>31</v>
      </c>
      <c r="C65" s="2" t="s">
        <v>81</v>
      </c>
      <c r="D65" s="2" t="s">
        <v>337</v>
      </c>
      <c r="E65" s="30">
        <v>46.1</v>
      </c>
      <c r="F65" s="102">
        <v>175918.5</v>
      </c>
      <c r="G65" s="28"/>
      <c r="H65" s="34">
        <v>39392</v>
      </c>
      <c r="I65" s="29" t="s">
        <v>338</v>
      </c>
      <c r="J65" s="115" t="s">
        <v>14</v>
      </c>
      <c r="K65" s="28"/>
      <c r="L65" s="26">
        <f>F65-(F65*13%)</f>
        <v>153049.095</v>
      </c>
      <c r="N65" s="26"/>
    </row>
    <row r="66" spans="1:14" s="3" customFormat="1" ht="33.75" x14ac:dyDescent="0.2">
      <c r="A66" s="15">
        <v>60</v>
      </c>
      <c r="B66" s="115" t="s">
        <v>31</v>
      </c>
      <c r="C66" s="2" t="s">
        <v>82</v>
      </c>
      <c r="D66" s="2" t="s">
        <v>339</v>
      </c>
      <c r="E66" s="30">
        <v>44.5</v>
      </c>
      <c r="F66" s="102">
        <v>59710.5</v>
      </c>
      <c r="G66" s="28"/>
      <c r="H66" s="34">
        <v>39392</v>
      </c>
      <c r="I66" s="29" t="s">
        <v>340</v>
      </c>
      <c r="J66" s="115" t="s">
        <v>14</v>
      </c>
      <c r="K66" s="28"/>
      <c r="L66" s="26">
        <f>F66-(F66*13%)</f>
        <v>51948.135000000002</v>
      </c>
      <c r="N66" s="26"/>
    </row>
    <row r="67" spans="1:14" s="3" customFormat="1" ht="33.75" x14ac:dyDescent="0.2">
      <c r="A67" s="15">
        <v>61</v>
      </c>
      <c r="B67" s="115"/>
      <c r="C67" s="2" t="s">
        <v>554</v>
      </c>
      <c r="D67" s="2" t="s">
        <v>551</v>
      </c>
      <c r="E67" s="30">
        <v>19.600000000000001</v>
      </c>
      <c r="F67" s="102">
        <v>150984.85</v>
      </c>
      <c r="G67" s="28"/>
      <c r="H67" s="34">
        <v>44014</v>
      </c>
      <c r="I67" s="29" t="s">
        <v>555</v>
      </c>
      <c r="J67" s="115" t="s">
        <v>14</v>
      </c>
      <c r="K67" s="28"/>
      <c r="L67" s="26">
        <v>150984.85</v>
      </c>
      <c r="N67" s="26"/>
    </row>
    <row r="68" spans="1:14" s="3" customFormat="1" ht="33.75" x14ac:dyDescent="0.2">
      <c r="A68" s="15">
        <v>62</v>
      </c>
      <c r="B68" s="115" t="s">
        <v>31</v>
      </c>
      <c r="C68" s="2" t="s">
        <v>83</v>
      </c>
      <c r="D68" s="2" t="s">
        <v>341</v>
      </c>
      <c r="E68" s="30">
        <v>59</v>
      </c>
      <c r="F68" s="102">
        <v>175873</v>
      </c>
      <c r="G68" s="28"/>
      <c r="H68" s="34">
        <v>39392</v>
      </c>
      <c r="I68" s="29" t="s">
        <v>342</v>
      </c>
      <c r="J68" s="115" t="s">
        <v>14</v>
      </c>
      <c r="K68" s="28"/>
      <c r="L68" s="26">
        <f>F68-(F68*13%)</f>
        <v>153009.51</v>
      </c>
      <c r="N68" s="26"/>
    </row>
    <row r="69" spans="1:14" s="3" customFormat="1" ht="33.75" x14ac:dyDescent="0.2">
      <c r="A69" s="15">
        <v>63</v>
      </c>
      <c r="B69" s="115" t="s">
        <v>31</v>
      </c>
      <c r="C69" s="2" t="s">
        <v>84</v>
      </c>
      <c r="D69" s="2" t="s">
        <v>343</v>
      </c>
      <c r="E69" s="30">
        <v>49.9</v>
      </c>
      <c r="F69" s="102">
        <v>196326</v>
      </c>
      <c r="G69" s="28"/>
      <c r="H69" s="34">
        <v>39392</v>
      </c>
      <c r="I69" s="29" t="s">
        <v>344</v>
      </c>
      <c r="J69" s="115" t="s">
        <v>14</v>
      </c>
      <c r="K69" s="28"/>
      <c r="L69" s="26">
        <f>F69-(F69*13%)</f>
        <v>170803.62</v>
      </c>
      <c r="N69" s="26"/>
    </row>
    <row r="70" spans="1:14" s="3" customFormat="1" ht="33.75" x14ac:dyDescent="0.2">
      <c r="A70" s="15">
        <v>64</v>
      </c>
      <c r="B70" s="115" t="s">
        <v>31</v>
      </c>
      <c r="C70" s="2" t="s">
        <v>452</v>
      </c>
      <c r="D70" s="2" t="s">
        <v>465</v>
      </c>
      <c r="E70" s="30">
        <v>41.3</v>
      </c>
      <c r="F70" s="102">
        <v>397662.83</v>
      </c>
      <c r="G70" s="28"/>
      <c r="H70" s="34">
        <v>42803</v>
      </c>
      <c r="I70" s="29" t="s">
        <v>466</v>
      </c>
      <c r="J70" s="115" t="s">
        <v>14</v>
      </c>
      <c r="K70" s="28"/>
      <c r="L70" s="26">
        <f>F70-(F70*3%)</f>
        <v>385732.94510000001</v>
      </c>
      <c r="N70" s="26"/>
    </row>
    <row r="71" spans="1:14" s="3" customFormat="1" ht="33.75" x14ac:dyDescent="0.2">
      <c r="A71" s="15">
        <v>65</v>
      </c>
      <c r="B71" s="115" t="s">
        <v>31</v>
      </c>
      <c r="C71" s="2" t="s">
        <v>453</v>
      </c>
      <c r="D71" s="2" t="s">
        <v>467</v>
      </c>
      <c r="E71" s="30">
        <v>49.6</v>
      </c>
      <c r="F71" s="102">
        <v>477580.54</v>
      </c>
      <c r="G71" s="28">
        <v>477580.54</v>
      </c>
      <c r="H71" s="34">
        <v>42430</v>
      </c>
      <c r="I71" s="29" t="s">
        <v>468</v>
      </c>
      <c r="J71" s="115" t="s">
        <v>14</v>
      </c>
      <c r="K71" s="28" t="s">
        <v>469</v>
      </c>
      <c r="L71" s="26">
        <f>F71-(F71*4%)</f>
        <v>458477.31839999999</v>
      </c>
      <c r="N71" s="26"/>
    </row>
    <row r="72" spans="1:14" s="3" customFormat="1" ht="33.75" x14ac:dyDescent="0.2">
      <c r="A72" s="15">
        <v>66</v>
      </c>
      <c r="B72" s="115" t="s">
        <v>31</v>
      </c>
      <c r="C72" s="2" t="s">
        <v>85</v>
      </c>
      <c r="D72" s="2" t="s">
        <v>345</v>
      </c>
      <c r="E72" s="30">
        <v>41.6</v>
      </c>
      <c r="F72" s="102">
        <v>137046</v>
      </c>
      <c r="G72" s="28"/>
      <c r="H72" s="34">
        <v>39392</v>
      </c>
      <c r="I72" s="29" t="s">
        <v>346</v>
      </c>
      <c r="J72" s="115" t="s">
        <v>14</v>
      </c>
      <c r="K72" s="28"/>
      <c r="L72" s="26">
        <f>F72-(F72*13%)</f>
        <v>119230.02</v>
      </c>
      <c r="N72" s="26"/>
    </row>
    <row r="73" spans="1:14" s="3" customFormat="1" ht="33.75" x14ac:dyDescent="0.2">
      <c r="A73" s="15">
        <v>67</v>
      </c>
      <c r="B73" s="115" t="s">
        <v>31</v>
      </c>
      <c r="C73" s="2" t="s">
        <v>86</v>
      </c>
      <c r="D73" s="2" t="s">
        <v>347</v>
      </c>
      <c r="E73" s="30">
        <v>50.9</v>
      </c>
      <c r="F73" s="102">
        <v>137046</v>
      </c>
      <c r="G73" s="28"/>
      <c r="H73" s="34">
        <v>39392</v>
      </c>
      <c r="I73" s="29" t="s">
        <v>348</v>
      </c>
      <c r="J73" s="115" t="s">
        <v>14</v>
      </c>
      <c r="K73" s="28"/>
      <c r="L73" s="26">
        <f>F73-(F73*13%)</f>
        <v>119230.02</v>
      </c>
      <c r="N73" s="26"/>
    </row>
    <row r="74" spans="1:14" s="3" customFormat="1" ht="33.75" x14ac:dyDescent="0.2">
      <c r="A74" s="15">
        <v>68</v>
      </c>
      <c r="B74" s="115" t="s">
        <v>31</v>
      </c>
      <c r="C74" s="2" t="s">
        <v>87</v>
      </c>
      <c r="D74" s="2" t="s">
        <v>349</v>
      </c>
      <c r="E74" s="30">
        <v>40.299999999999997</v>
      </c>
      <c r="F74" s="102">
        <v>382444</v>
      </c>
      <c r="G74" s="28"/>
      <c r="H74" s="34">
        <v>39392</v>
      </c>
      <c r="I74" s="29" t="s">
        <v>350</v>
      </c>
      <c r="J74" s="115" t="s">
        <v>14</v>
      </c>
      <c r="K74" s="28"/>
      <c r="L74" s="26">
        <f>F74-(F74*13%)</f>
        <v>332726.28000000003</v>
      </c>
      <c r="N74" s="26"/>
    </row>
    <row r="75" spans="1:14" s="3" customFormat="1" ht="33.75" x14ac:dyDescent="0.2">
      <c r="A75" s="15">
        <v>69</v>
      </c>
      <c r="B75" s="115" t="s">
        <v>31</v>
      </c>
      <c r="C75" s="2" t="s">
        <v>88</v>
      </c>
      <c r="D75" s="2" t="s">
        <v>351</v>
      </c>
      <c r="E75" s="30">
        <v>40.700000000000003</v>
      </c>
      <c r="F75" s="102">
        <v>390168.5</v>
      </c>
      <c r="G75" s="28"/>
      <c r="H75" s="34">
        <v>39392</v>
      </c>
      <c r="I75" s="29" t="s">
        <v>352</v>
      </c>
      <c r="J75" s="115" t="s">
        <v>14</v>
      </c>
      <c r="K75" s="28"/>
      <c r="L75" s="26">
        <f>F75-(F75*13%)</f>
        <v>339446.59499999997</v>
      </c>
      <c r="N75" s="26"/>
    </row>
    <row r="76" spans="1:14" s="3" customFormat="1" ht="45" x14ac:dyDescent="0.2">
      <c r="A76" s="15">
        <v>70</v>
      </c>
      <c r="B76" s="56" t="s">
        <v>31</v>
      </c>
      <c r="C76" s="2" t="s">
        <v>454</v>
      </c>
      <c r="D76" s="2" t="s">
        <v>470</v>
      </c>
      <c r="E76" s="30">
        <v>50.1</v>
      </c>
      <c r="F76" s="102">
        <v>482394.86</v>
      </c>
      <c r="G76" s="28"/>
      <c r="H76" s="34">
        <v>42382</v>
      </c>
      <c r="I76" s="29" t="s">
        <v>471</v>
      </c>
      <c r="J76" s="115" t="s">
        <v>14</v>
      </c>
      <c r="K76" s="28" t="s">
        <v>472</v>
      </c>
      <c r="L76" s="26">
        <f>F76-(F76*4%)</f>
        <v>463099.06559999997</v>
      </c>
      <c r="N76" s="26"/>
    </row>
    <row r="77" spans="1:14" s="3" customFormat="1" ht="33.75" x14ac:dyDescent="0.2">
      <c r="A77" s="15">
        <v>71</v>
      </c>
      <c r="B77" s="115" t="s">
        <v>431</v>
      </c>
      <c r="C77" s="2" t="s">
        <v>438</v>
      </c>
      <c r="D77" s="2" t="s">
        <v>439</v>
      </c>
      <c r="E77" s="30">
        <v>74.2</v>
      </c>
      <c r="F77" s="102">
        <v>2160000</v>
      </c>
      <c r="G77" s="28"/>
      <c r="H77" s="34">
        <v>42478</v>
      </c>
      <c r="I77" s="29" t="s">
        <v>440</v>
      </c>
      <c r="J77" s="115" t="s">
        <v>14</v>
      </c>
      <c r="K77" s="28"/>
      <c r="L77" s="26">
        <f>F77-(F77*4%)</f>
        <v>2073600</v>
      </c>
      <c r="N77" s="26"/>
    </row>
    <row r="78" spans="1:14" s="3" customFormat="1" ht="33.75" x14ac:dyDescent="0.2">
      <c r="A78" s="15">
        <v>72</v>
      </c>
      <c r="B78" s="115" t="s">
        <v>31</v>
      </c>
      <c r="C78" s="2" t="s">
        <v>89</v>
      </c>
      <c r="D78" s="2" t="s">
        <v>429</v>
      </c>
      <c r="E78" s="30">
        <v>47</v>
      </c>
      <c r="F78" s="102">
        <v>181129</v>
      </c>
      <c r="G78" s="28"/>
      <c r="H78" s="34">
        <v>39392</v>
      </c>
      <c r="I78" s="29" t="s">
        <v>430</v>
      </c>
      <c r="J78" s="115" t="s">
        <v>14</v>
      </c>
      <c r="K78" s="28"/>
      <c r="L78" s="26">
        <f>F78-(F78*13%)</f>
        <v>157582.23000000001</v>
      </c>
      <c r="N78" s="26"/>
    </row>
    <row r="79" spans="1:14" s="3" customFormat="1" ht="33.75" x14ac:dyDescent="0.2">
      <c r="A79" s="15">
        <v>73</v>
      </c>
      <c r="B79" s="115" t="s">
        <v>31</v>
      </c>
      <c r="C79" s="2" t="s">
        <v>90</v>
      </c>
      <c r="D79" s="2" t="s">
        <v>353</v>
      </c>
      <c r="E79" s="30">
        <v>46.4</v>
      </c>
      <c r="F79" s="102">
        <v>176436.5</v>
      </c>
      <c r="G79" s="28"/>
      <c r="H79" s="34">
        <v>39392</v>
      </c>
      <c r="I79" s="29" t="s">
        <v>354</v>
      </c>
      <c r="J79" s="115" t="s">
        <v>14</v>
      </c>
      <c r="K79" s="28"/>
      <c r="L79" s="26">
        <f>F79-(F79*13%)</f>
        <v>153499.755</v>
      </c>
      <c r="N79" s="26"/>
    </row>
    <row r="80" spans="1:14" s="3" customFormat="1" ht="33.75" x14ac:dyDescent="0.2">
      <c r="A80" s="15">
        <v>74</v>
      </c>
      <c r="B80" s="115" t="s">
        <v>31</v>
      </c>
      <c r="C80" s="2" t="s">
        <v>91</v>
      </c>
      <c r="D80" s="2" t="s">
        <v>355</v>
      </c>
      <c r="E80" s="30">
        <v>37.5</v>
      </c>
      <c r="F80" s="102">
        <v>164934</v>
      </c>
      <c r="G80" s="28"/>
      <c r="H80" s="34">
        <v>39392</v>
      </c>
      <c r="I80" s="29" t="s">
        <v>356</v>
      </c>
      <c r="J80" s="115" t="s">
        <v>14</v>
      </c>
      <c r="K80" s="28"/>
      <c r="L80" s="26">
        <f>F80-(F80*13%)</f>
        <v>143492.57999999999</v>
      </c>
      <c r="N80" s="26"/>
    </row>
    <row r="81" spans="1:14" s="3" customFormat="1" ht="33.75" x14ac:dyDescent="0.2">
      <c r="A81" s="15">
        <v>75</v>
      </c>
      <c r="B81" s="115" t="s">
        <v>31</v>
      </c>
      <c r="C81" s="2" t="s">
        <v>92</v>
      </c>
      <c r="D81" s="2" t="s">
        <v>423</v>
      </c>
      <c r="E81" s="30">
        <v>37.299999999999997</v>
      </c>
      <c r="F81" s="102">
        <v>164934</v>
      </c>
      <c r="G81" s="28"/>
      <c r="H81" s="34">
        <v>39392</v>
      </c>
      <c r="I81" s="29" t="s">
        <v>424</v>
      </c>
      <c r="J81" s="115" t="s">
        <v>14</v>
      </c>
      <c r="K81" s="28"/>
      <c r="L81" s="26">
        <f>F81-(F81*13%)</f>
        <v>143492.57999999999</v>
      </c>
      <c r="N81" s="26"/>
    </row>
    <row r="82" spans="1:14" s="3" customFormat="1" ht="33.75" x14ac:dyDescent="0.2">
      <c r="A82" s="15">
        <v>76</v>
      </c>
      <c r="B82" s="115" t="s">
        <v>31</v>
      </c>
      <c r="C82" s="2" t="s">
        <v>93</v>
      </c>
      <c r="D82" s="2" t="s">
        <v>357</v>
      </c>
      <c r="E82" s="30">
        <v>37.9</v>
      </c>
      <c r="F82" s="102">
        <v>156174</v>
      </c>
      <c r="G82" s="28"/>
      <c r="H82" s="34">
        <v>39392</v>
      </c>
      <c r="I82" s="29" t="s">
        <v>358</v>
      </c>
      <c r="J82" s="115" t="s">
        <v>14</v>
      </c>
      <c r="K82" s="28"/>
      <c r="L82" s="26">
        <f>F82-(F82*13%)</f>
        <v>135871.38</v>
      </c>
      <c r="N82" s="26"/>
    </row>
    <row r="83" spans="1:14" s="3" customFormat="1" ht="33.75" x14ac:dyDescent="0.2">
      <c r="A83" s="15">
        <v>77</v>
      </c>
      <c r="B83" s="115" t="s">
        <v>31</v>
      </c>
      <c r="C83" s="2" t="s">
        <v>94</v>
      </c>
      <c r="D83" s="2" t="s">
        <v>359</v>
      </c>
      <c r="E83" s="30">
        <v>39.6</v>
      </c>
      <c r="F83" s="102">
        <v>164187.5</v>
      </c>
      <c r="G83" s="28"/>
      <c r="H83" s="34">
        <v>39392</v>
      </c>
      <c r="I83" s="29" t="s">
        <v>360</v>
      </c>
      <c r="J83" s="115" t="s">
        <v>14</v>
      </c>
      <c r="K83" s="28"/>
      <c r="L83" s="26">
        <f>F83-(F83*13%)</f>
        <v>142843.125</v>
      </c>
      <c r="N83" s="26"/>
    </row>
    <row r="84" spans="1:14" s="3" customFormat="1" ht="33.75" x14ac:dyDescent="0.2">
      <c r="A84" s="15">
        <v>78</v>
      </c>
      <c r="B84" s="115" t="s">
        <v>363</v>
      </c>
      <c r="C84" s="2" t="s">
        <v>95</v>
      </c>
      <c r="D84" s="2" t="s">
        <v>361</v>
      </c>
      <c r="E84" s="30">
        <v>37.1</v>
      </c>
      <c r="F84" s="102">
        <v>50000</v>
      </c>
      <c r="G84" s="28"/>
      <c r="H84" s="34">
        <v>40527</v>
      </c>
      <c r="I84" s="29" t="s">
        <v>362</v>
      </c>
      <c r="J84" s="115" t="s">
        <v>14</v>
      </c>
      <c r="K84" s="28"/>
      <c r="L84" s="26">
        <f>F84-(F84*10%)</f>
        <v>45000</v>
      </c>
      <c r="N84" s="26"/>
    </row>
    <row r="85" spans="1:14" s="3" customFormat="1" ht="33.75" x14ac:dyDescent="0.2">
      <c r="A85" s="15">
        <v>79</v>
      </c>
      <c r="B85" s="115" t="s">
        <v>431</v>
      </c>
      <c r="C85" s="2" t="s">
        <v>550</v>
      </c>
      <c r="D85" s="2" t="s">
        <v>552</v>
      </c>
      <c r="E85" s="30">
        <v>49.1</v>
      </c>
      <c r="F85" s="102">
        <v>477388.96</v>
      </c>
      <c r="G85" s="28"/>
      <c r="H85" s="34">
        <v>44014</v>
      </c>
      <c r="I85" s="29" t="s">
        <v>553</v>
      </c>
      <c r="J85" s="115" t="s">
        <v>14</v>
      </c>
      <c r="K85" s="28"/>
      <c r="L85" s="26">
        <v>477388.96</v>
      </c>
      <c r="N85" s="26"/>
    </row>
    <row r="86" spans="1:14" s="3" customFormat="1" ht="33.75" x14ac:dyDescent="0.2">
      <c r="A86" s="15">
        <v>80</v>
      </c>
      <c r="B86" s="115" t="s">
        <v>31</v>
      </c>
      <c r="C86" s="2" t="s">
        <v>96</v>
      </c>
      <c r="D86" s="2" t="s">
        <v>364</v>
      </c>
      <c r="E86" s="30">
        <v>71.900000000000006</v>
      </c>
      <c r="F86" s="102">
        <v>244443.5</v>
      </c>
      <c r="G86" s="28"/>
      <c r="H86" s="34">
        <v>39392</v>
      </c>
      <c r="I86" s="29" t="s">
        <v>365</v>
      </c>
      <c r="J86" s="115" t="s">
        <v>14</v>
      </c>
      <c r="K86" s="28"/>
      <c r="L86" s="26">
        <f>F86-(F86*13%)</f>
        <v>212665.845</v>
      </c>
      <c r="N86" s="26"/>
    </row>
    <row r="87" spans="1:14" s="3" customFormat="1" ht="33.75" x14ac:dyDescent="0.2">
      <c r="A87" s="15">
        <v>81</v>
      </c>
      <c r="B87" s="115" t="s">
        <v>31</v>
      </c>
      <c r="C87" s="2" t="s">
        <v>97</v>
      </c>
      <c r="D87" s="2" t="s">
        <v>366</v>
      </c>
      <c r="E87" s="30">
        <v>42.9</v>
      </c>
      <c r="F87" s="102">
        <v>145330.5</v>
      </c>
      <c r="G87" s="28"/>
      <c r="H87" s="34">
        <v>39392</v>
      </c>
      <c r="I87" s="29" t="s">
        <v>367</v>
      </c>
      <c r="J87" s="115" t="s">
        <v>14</v>
      </c>
      <c r="K87" s="28"/>
      <c r="L87" s="26">
        <f>F87-(F87*13%)</f>
        <v>126437.535</v>
      </c>
      <c r="N87" s="26"/>
    </row>
    <row r="88" spans="1:14" s="3" customFormat="1" ht="33.75" x14ac:dyDescent="0.2">
      <c r="A88" s="15">
        <v>82</v>
      </c>
      <c r="B88" s="115" t="s">
        <v>31</v>
      </c>
      <c r="C88" s="2" t="s">
        <v>98</v>
      </c>
      <c r="D88" s="2" t="s">
        <v>368</v>
      </c>
      <c r="E88" s="30">
        <v>51.9</v>
      </c>
      <c r="F88" s="102">
        <v>130078.5</v>
      </c>
      <c r="G88" s="28"/>
      <c r="H88" s="34">
        <v>39392</v>
      </c>
      <c r="I88" s="29" t="s">
        <v>369</v>
      </c>
      <c r="J88" s="115" t="s">
        <v>14</v>
      </c>
      <c r="K88" s="28"/>
      <c r="L88" s="26">
        <f>F88-(F88*13%)</f>
        <v>113168.295</v>
      </c>
      <c r="N88" s="26"/>
    </row>
    <row r="89" spans="1:14" s="3" customFormat="1" ht="33.75" x14ac:dyDescent="0.2">
      <c r="A89" s="15">
        <v>83</v>
      </c>
      <c r="B89" s="115" t="s">
        <v>31</v>
      </c>
      <c r="C89" s="2" t="s">
        <v>99</v>
      </c>
      <c r="D89" s="2" t="s">
        <v>370</v>
      </c>
      <c r="E89" s="30">
        <v>31.5</v>
      </c>
      <c r="F89" s="102">
        <v>124843.25</v>
      </c>
      <c r="G89" s="28"/>
      <c r="H89" s="34">
        <v>39392</v>
      </c>
      <c r="I89" s="29" t="s">
        <v>371</v>
      </c>
      <c r="J89" s="115" t="s">
        <v>14</v>
      </c>
      <c r="K89" s="28"/>
      <c r="L89" s="26">
        <f>F89-(F89*13%)</f>
        <v>108613.6275</v>
      </c>
      <c r="N89" s="26"/>
    </row>
    <row r="90" spans="1:14" s="3" customFormat="1" ht="33.75" x14ac:dyDescent="0.2">
      <c r="A90" s="15">
        <v>84</v>
      </c>
      <c r="B90" s="115" t="s">
        <v>31</v>
      </c>
      <c r="C90" s="2" t="s">
        <v>100</v>
      </c>
      <c r="D90" s="2" t="s">
        <v>372</v>
      </c>
      <c r="E90" s="30">
        <v>39.4</v>
      </c>
      <c r="F90" s="102">
        <v>162298.5</v>
      </c>
      <c r="G90" s="28"/>
      <c r="H90" s="34">
        <v>39392</v>
      </c>
      <c r="I90" s="29" t="s">
        <v>373</v>
      </c>
      <c r="J90" s="115" t="s">
        <v>14</v>
      </c>
      <c r="K90" s="28"/>
      <c r="L90" s="26">
        <f>F90-(F90*13%)</f>
        <v>141199.69500000001</v>
      </c>
      <c r="N90" s="26"/>
    </row>
    <row r="91" spans="1:14" s="3" customFormat="1" ht="33.75" x14ac:dyDescent="0.2">
      <c r="A91" s="15">
        <v>85</v>
      </c>
      <c r="B91" s="115" t="s">
        <v>431</v>
      </c>
      <c r="C91" s="2" t="s">
        <v>432</v>
      </c>
      <c r="D91" s="2" t="s">
        <v>433</v>
      </c>
      <c r="E91" s="30">
        <v>110.4</v>
      </c>
      <c r="F91" s="102">
        <v>3240000</v>
      </c>
      <c r="G91" s="28"/>
      <c r="H91" s="34">
        <v>42478</v>
      </c>
      <c r="I91" s="29" t="s">
        <v>434</v>
      </c>
      <c r="J91" s="115" t="s">
        <v>14</v>
      </c>
      <c r="K91" s="28"/>
      <c r="L91" s="26">
        <f>F91-(F91*4%)</f>
        <v>3110400</v>
      </c>
      <c r="N91" s="26"/>
    </row>
    <row r="92" spans="1:14" s="3" customFormat="1" ht="33.75" x14ac:dyDescent="0.2">
      <c r="A92" s="15">
        <v>86</v>
      </c>
      <c r="B92" s="115" t="s">
        <v>431</v>
      </c>
      <c r="C92" s="2" t="s">
        <v>435</v>
      </c>
      <c r="D92" s="2" t="s">
        <v>436</v>
      </c>
      <c r="E92" s="30">
        <v>95.4</v>
      </c>
      <c r="F92" s="102">
        <v>2700000</v>
      </c>
      <c r="G92" s="28"/>
      <c r="H92" s="34">
        <v>42478</v>
      </c>
      <c r="I92" s="29" t="s">
        <v>437</v>
      </c>
      <c r="J92" s="115" t="s">
        <v>14</v>
      </c>
      <c r="K92" s="28"/>
      <c r="L92" s="26">
        <f>F92-(F92*4%)</f>
        <v>2592000</v>
      </c>
      <c r="N92" s="26"/>
    </row>
    <row r="93" spans="1:14" s="3" customFormat="1" ht="45" x14ac:dyDescent="0.2">
      <c r="A93" s="15">
        <v>87</v>
      </c>
      <c r="B93" s="115" t="s">
        <v>431</v>
      </c>
      <c r="C93" s="2" t="s">
        <v>478</v>
      </c>
      <c r="D93" s="2" t="s">
        <v>479</v>
      </c>
      <c r="E93" s="30">
        <v>39.6</v>
      </c>
      <c r="F93" s="102">
        <v>166001.22</v>
      </c>
      <c r="G93" s="28"/>
      <c r="H93" s="34">
        <v>43280</v>
      </c>
      <c r="I93" s="29" t="s">
        <v>480</v>
      </c>
      <c r="J93" s="115" t="s">
        <v>14</v>
      </c>
      <c r="K93" s="28" t="s">
        <v>505</v>
      </c>
      <c r="L93" s="26">
        <f>F93-(F93*2%)</f>
        <v>162681.19560000001</v>
      </c>
      <c r="N93" s="26"/>
    </row>
    <row r="94" spans="1:14" s="3" customFormat="1" ht="33.75" x14ac:dyDescent="0.2">
      <c r="A94" s="15">
        <v>88</v>
      </c>
      <c r="B94" s="115" t="s">
        <v>31</v>
      </c>
      <c r="C94" s="2" t="s">
        <v>101</v>
      </c>
      <c r="D94" s="2" t="s">
        <v>374</v>
      </c>
      <c r="E94" s="30">
        <v>64.7</v>
      </c>
      <c r="F94" s="102">
        <v>90000</v>
      </c>
      <c r="G94" s="28"/>
      <c r="H94" s="34">
        <v>41024</v>
      </c>
      <c r="I94" s="29" t="s">
        <v>375</v>
      </c>
      <c r="J94" s="115" t="s">
        <v>14</v>
      </c>
      <c r="K94" s="28"/>
      <c r="L94" s="26">
        <f>F94-(F94*6%)</f>
        <v>84600</v>
      </c>
      <c r="N94" s="26"/>
    </row>
    <row r="95" spans="1:14" s="3" customFormat="1" ht="33.75" x14ac:dyDescent="0.2">
      <c r="A95" s="15">
        <v>89</v>
      </c>
      <c r="B95" s="115" t="s">
        <v>31</v>
      </c>
      <c r="C95" s="2" t="s">
        <v>102</v>
      </c>
      <c r="D95" s="2" t="s">
        <v>376</v>
      </c>
      <c r="E95" s="30">
        <v>71</v>
      </c>
      <c r="F95" s="102">
        <v>287911</v>
      </c>
      <c r="G95" s="28"/>
      <c r="H95" s="34">
        <v>39392</v>
      </c>
      <c r="I95" s="29" t="s">
        <v>377</v>
      </c>
      <c r="J95" s="115" t="s">
        <v>14</v>
      </c>
      <c r="K95" s="28"/>
      <c r="L95" s="26">
        <f>F95-(F95*13%)</f>
        <v>250482.57</v>
      </c>
      <c r="N95" s="26"/>
    </row>
    <row r="96" spans="1:14" s="3" customFormat="1" ht="33.75" x14ac:dyDescent="0.2">
      <c r="A96" s="15">
        <v>90</v>
      </c>
      <c r="B96" s="115" t="s">
        <v>31</v>
      </c>
      <c r="C96" s="2" t="s">
        <v>103</v>
      </c>
      <c r="D96" s="2" t="s">
        <v>378</v>
      </c>
      <c r="E96" s="30">
        <v>52.8</v>
      </c>
      <c r="F96" s="102">
        <v>115964.5</v>
      </c>
      <c r="G96" s="2"/>
      <c r="H96" s="34">
        <v>39392</v>
      </c>
      <c r="I96" s="29" t="s">
        <v>379</v>
      </c>
      <c r="J96" s="115" t="s">
        <v>14</v>
      </c>
      <c r="K96" s="2"/>
      <c r="L96" s="26">
        <f>F96-(F96*13%)</f>
        <v>100889.11500000001</v>
      </c>
      <c r="N96" s="26"/>
    </row>
    <row r="97" spans="1:14" s="3" customFormat="1" ht="33.75" x14ac:dyDescent="0.2">
      <c r="A97" s="15">
        <v>91</v>
      </c>
      <c r="B97" s="115" t="s">
        <v>31</v>
      </c>
      <c r="C97" s="2" t="s">
        <v>104</v>
      </c>
      <c r="D97" s="2" t="s">
        <v>380</v>
      </c>
      <c r="E97" s="30">
        <v>46.8</v>
      </c>
      <c r="F97" s="102">
        <v>77986</v>
      </c>
      <c r="G97" s="28"/>
      <c r="H97" s="34">
        <v>40014</v>
      </c>
      <c r="I97" s="29" t="s">
        <v>381</v>
      </c>
      <c r="J97" s="115" t="s">
        <v>14</v>
      </c>
      <c r="K97" s="28"/>
      <c r="L97" s="26">
        <f>F97-(F97*11%)</f>
        <v>69407.539999999994</v>
      </c>
      <c r="M97" s="3">
        <v>41.3</v>
      </c>
      <c r="N97" s="26">
        <v>78.599999999999994</v>
      </c>
    </row>
    <row r="98" spans="1:14" s="3" customFormat="1" ht="33.75" x14ac:dyDescent="0.2">
      <c r="A98" s="15">
        <v>92</v>
      </c>
      <c r="B98" s="115" t="s">
        <v>31</v>
      </c>
      <c r="C98" s="2" t="s">
        <v>105</v>
      </c>
      <c r="D98" s="2" t="s">
        <v>382</v>
      </c>
      <c r="E98" s="30">
        <v>45.3</v>
      </c>
      <c r="F98" s="121">
        <v>77986</v>
      </c>
      <c r="G98" s="28"/>
      <c r="H98" s="34">
        <v>40014</v>
      </c>
      <c r="I98" s="29" t="s">
        <v>383</v>
      </c>
      <c r="J98" s="115" t="s">
        <v>14</v>
      </c>
      <c r="K98" s="28"/>
      <c r="L98" s="26">
        <f>F98-(F98*12%)</f>
        <v>68627.679999999993</v>
      </c>
      <c r="N98" s="26">
        <v>767</v>
      </c>
    </row>
    <row r="99" spans="1:14" s="3" customFormat="1" ht="33.75" x14ac:dyDescent="0.2">
      <c r="A99" s="15">
        <v>93</v>
      </c>
      <c r="B99" s="115" t="s">
        <v>31</v>
      </c>
      <c r="C99" s="2" t="s">
        <v>106</v>
      </c>
      <c r="D99" s="2" t="s">
        <v>384</v>
      </c>
      <c r="E99" s="30">
        <v>46.2</v>
      </c>
      <c r="F99" s="102">
        <v>77986</v>
      </c>
      <c r="G99" s="35"/>
      <c r="H99" s="34">
        <v>40014</v>
      </c>
      <c r="I99" s="29" t="s">
        <v>385</v>
      </c>
      <c r="J99" s="115" t="s">
        <v>14</v>
      </c>
      <c r="K99" s="35"/>
      <c r="L99" s="26">
        <f>F99-(F99*12%)</f>
        <v>68627.679999999993</v>
      </c>
      <c r="M99" s="3">
        <f>SUM(M97:M98)</f>
        <v>41.3</v>
      </c>
      <c r="N99" s="26">
        <f>SUM(N97:N98)</f>
        <v>845.6</v>
      </c>
    </row>
    <row r="100" spans="1:14" s="3" customFormat="1" ht="45" x14ac:dyDescent="0.2">
      <c r="A100" s="15">
        <v>94</v>
      </c>
      <c r="B100" s="36" t="s">
        <v>431</v>
      </c>
      <c r="C100" s="2" t="s">
        <v>481</v>
      </c>
      <c r="D100" s="2" t="s">
        <v>482</v>
      </c>
      <c r="E100" s="30">
        <v>42.4</v>
      </c>
      <c r="F100" s="102">
        <v>177738.6</v>
      </c>
      <c r="G100" s="35"/>
      <c r="H100" s="34">
        <v>43278</v>
      </c>
      <c r="I100" s="29" t="s">
        <v>483</v>
      </c>
      <c r="J100" s="115" t="s">
        <v>14</v>
      </c>
      <c r="K100" s="2" t="s">
        <v>484</v>
      </c>
      <c r="L100" s="26">
        <f>F100-(F100*3%)</f>
        <v>172406.44200000001</v>
      </c>
      <c r="N100" s="26"/>
    </row>
    <row r="101" spans="1:14" s="3" customFormat="1" ht="33.75" x14ac:dyDescent="0.2">
      <c r="A101" s="15">
        <v>95</v>
      </c>
      <c r="B101" s="36" t="s">
        <v>31</v>
      </c>
      <c r="C101" s="2" t="s">
        <v>547</v>
      </c>
      <c r="D101" s="2" t="s">
        <v>548</v>
      </c>
      <c r="E101" s="30">
        <v>60</v>
      </c>
      <c r="F101" s="102">
        <v>469179.6</v>
      </c>
      <c r="G101" s="35"/>
      <c r="H101" s="34">
        <v>43971</v>
      </c>
      <c r="I101" s="34" t="s">
        <v>549</v>
      </c>
      <c r="J101" s="115" t="s">
        <v>14</v>
      </c>
      <c r="K101" s="2"/>
      <c r="L101" s="26">
        <v>469179.6</v>
      </c>
      <c r="N101" s="26"/>
    </row>
    <row r="102" spans="1:14" s="3" customFormat="1" ht="33.75" x14ac:dyDescent="0.2">
      <c r="A102" s="15">
        <v>96</v>
      </c>
      <c r="B102" s="36" t="s">
        <v>193</v>
      </c>
      <c r="C102" s="37" t="s">
        <v>195</v>
      </c>
      <c r="D102" s="32" t="s">
        <v>225</v>
      </c>
      <c r="E102" s="30">
        <v>570</v>
      </c>
      <c r="F102" s="102">
        <v>5500</v>
      </c>
      <c r="G102" s="35"/>
      <c r="H102" s="38">
        <v>41901</v>
      </c>
      <c r="I102" s="29" t="s">
        <v>393</v>
      </c>
      <c r="J102" s="115" t="s">
        <v>14</v>
      </c>
      <c r="K102" s="35"/>
      <c r="L102" s="26"/>
      <c r="N102" s="26"/>
    </row>
    <row r="103" spans="1:14" s="3" customFormat="1" ht="33.75" x14ac:dyDescent="0.2">
      <c r="A103" s="15">
        <v>97</v>
      </c>
      <c r="B103" s="36" t="s">
        <v>193</v>
      </c>
      <c r="C103" s="37" t="s">
        <v>196</v>
      </c>
      <c r="D103" s="39" t="s">
        <v>418</v>
      </c>
      <c r="E103" s="30">
        <v>163.80000000000001</v>
      </c>
      <c r="F103" s="102">
        <v>5500</v>
      </c>
      <c r="G103" s="35"/>
      <c r="H103" s="38">
        <v>41901</v>
      </c>
      <c r="I103" s="29" t="s">
        <v>417</v>
      </c>
      <c r="J103" s="115" t="s">
        <v>14</v>
      </c>
      <c r="K103" s="35"/>
      <c r="L103" s="26"/>
      <c r="N103" s="26"/>
    </row>
    <row r="104" spans="1:14" s="3" customFormat="1" ht="33.75" x14ac:dyDescent="0.2">
      <c r="A104" s="15">
        <v>98</v>
      </c>
      <c r="B104" s="36" t="s">
        <v>193</v>
      </c>
      <c r="C104" s="37" t="s">
        <v>197</v>
      </c>
      <c r="D104" s="39" t="s">
        <v>227</v>
      </c>
      <c r="E104" s="30">
        <v>407</v>
      </c>
      <c r="F104" s="102">
        <v>5500</v>
      </c>
      <c r="G104" s="35"/>
      <c r="H104" s="38">
        <v>41901</v>
      </c>
      <c r="I104" s="29" t="s">
        <v>410</v>
      </c>
      <c r="J104" s="115" t="s">
        <v>14</v>
      </c>
      <c r="K104" s="35"/>
      <c r="L104" s="26"/>
      <c r="N104" s="26"/>
    </row>
    <row r="105" spans="1:14" s="3" customFormat="1" ht="33.75" x14ac:dyDescent="0.2">
      <c r="A105" s="15">
        <v>99</v>
      </c>
      <c r="B105" s="36" t="s">
        <v>193</v>
      </c>
      <c r="C105" s="37" t="s">
        <v>198</v>
      </c>
      <c r="D105" s="39" t="s">
        <v>228</v>
      </c>
      <c r="E105" s="30">
        <v>445</v>
      </c>
      <c r="F105" s="102">
        <v>5500</v>
      </c>
      <c r="G105" s="35"/>
      <c r="H105" s="38">
        <v>41901</v>
      </c>
      <c r="I105" s="29" t="s">
        <v>392</v>
      </c>
      <c r="J105" s="115" t="s">
        <v>14</v>
      </c>
      <c r="K105" s="35"/>
      <c r="L105" s="26"/>
      <c r="N105" s="26"/>
    </row>
    <row r="106" spans="1:14" s="3" customFormat="1" ht="33.75" x14ac:dyDescent="0.2">
      <c r="A106" s="15">
        <v>100</v>
      </c>
      <c r="B106" s="36" t="s">
        <v>193</v>
      </c>
      <c r="C106" s="37" t="s">
        <v>199</v>
      </c>
      <c r="D106" s="39" t="s">
        <v>229</v>
      </c>
      <c r="E106" s="30">
        <v>398</v>
      </c>
      <c r="F106" s="102">
        <v>5500</v>
      </c>
      <c r="G106" s="35"/>
      <c r="H106" s="38">
        <v>41901</v>
      </c>
      <c r="I106" s="29" t="s">
        <v>411</v>
      </c>
      <c r="J106" s="115" t="s">
        <v>14</v>
      </c>
      <c r="K106" s="35"/>
      <c r="L106" s="26"/>
      <c r="N106" s="26"/>
    </row>
    <row r="107" spans="1:14" s="3" customFormat="1" ht="33.75" x14ac:dyDescent="0.2">
      <c r="A107" s="15">
        <v>101</v>
      </c>
      <c r="B107" s="36" t="s">
        <v>193</v>
      </c>
      <c r="C107" s="37" t="s">
        <v>200</v>
      </c>
      <c r="D107" s="39" t="s">
        <v>230</v>
      </c>
      <c r="E107" s="30">
        <v>204.7</v>
      </c>
      <c r="F107" s="102">
        <v>5500</v>
      </c>
      <c r="G107" s="35"/>
      <c r="H107" s="38">
        <v>41901</v>
      </c>
      <c r="I107" s="29" t="s">
        <v>226</v>
      </c>
      <c r="J107" s="115" t="s">
        <v>14</v>
      </c>
      <c r="K107" s="35"/>
      <c r="L107" s="26"/>
      <c r="N107" s="26"/>
    </row>
    <row r="108" spans="1:14" s="3" customFormat="1" ht="33.75" x14ac:dyDescent="0.2">
      <c r="A108" s="15">
        <v>102</v>
      </c>
      <c r="B108" s="36" t="s">
        <v>193</v>
      </c>
      <c r="C108" s="37" t="s">
        <v>201</v>
      </c>
      <c r="D108" s="39" t="s">
        <v>231</v>
      </c>
      <c r="E108" s="30">
        <v>379</v>
      </c>
      <c r="F108" s="102">
        <v>5500</v>
      </c>
      <c r="G108" s="35"/>
      <c r="H108" s="38">
        <v>41901</v>
      </c>
      <c r="I108" s="29" t="s">
        <v>413</v>
      </c>
      <c r="J108" s="115" t="s">
        <v>14</v>
      </c>
      <c r="K108" s="35"/>
      <c r="L108" s="26"/>
      <c r="N108" s="26"/>
    </row>
    <row r="109" spans="1:14" s="3" customFormat="1" ht="33.75" x14ac:dyDescent="0.2">
      <c r="A109" s="15">
        <v>103</v>
      </c>
      <c r="B109" s="36" t="s">
        <v>193</v>
      </c>
      <c r="C109" s="37" t="s">
        <v>202</v>
      </c>
      <c r="D109" s="39" t="s">
        <v>401</v>
      </c>
      <c r="E109" s="30">
        <v>533.4</v>
      </c>
      <c r="F109" s="102">
        <v>5500</v>
      </c>
      <c r="G109" s="35"/>
      <c r="H109" s="38">
        <v>41901</v>
      </c>
      <c r="I109" s="29" t="s">
        <v>400</v>
      </c>
      <c r="J109" s="115" t="s">
        <v>14</v>
      </c>
      <c r="K109" s="35"/>
      <c r="L109" s="26"/>
      <c r="N109" s="26"/>
    </row>
    <row r="110" spans="1:14" s="3" customFormat="1" ht="33.75" x14ac:dyDescent="0.2">
      <c r="A110" s="15">
        <v>104</v>
      </c>
      <c r="B110" s="36" t="s">
        <v>193</v>
      </c>
      <c r="C110" s="37" t="s">
        <v>203</v>
      </c>
      <c r="D110" s="39" t="s">
        <v>394</v>
      </c>
      <c r="E110" s="30">
        <v>629</v>
      </c>
      <c r="F110" s="102">
        <v>5500</v>
      </c>
      <c r="G110" s="35"/>
      <c r="H110" s="38">
        <v>41901</v>
      </c>
      <c r="I110" s="29" t="s">
        <v>395</v>
      </c>
      <c r="J110" s="115" t="s">
        <v>14</v>
      </c>
      <c r="K110" s="35"/>
      <c r="L110" s="26"/>
      <c r="N110" s="26"/>
    </row>
    <row r="111" spans="1:14" s="3" customFormat="1" ht="33.75" x14ac:dyDescent="0.2">
      <c r="A111" s="15">
        <v>105</v>
      </c>
      <c r="B111" s="36" t="s">
        <v>193</v>
      </c>
      <c r="C111" s="37" t="s">
        <v>204</v>
      </c>
      <c r="D111" s="39" t="s">
        <v>406</v>
      </c>
      <c r="E111" s="30">
        <v>3843</v>
      </c>
      <c r="F111" s="102">
        <v>5500</v>
      </c>
      <c r="G111" s="35"/>
      <c r="H111" s="38">
        <v>41901</v>
      </c>
      <c r="I111" s="29" t="s">
        <v>407</v>
      </c>
      <c r="J111" s="115" t="s">
        <v>14</v>
      </c>
      <c r="K111" s="35"/>
      <c r="L111" s="26"/>
      <c r="N111" s="26"/>
    </row>
    <row r="112" spans="1:14" s="3" customFormat="1" ht="33.75" x14ac:dyDescent="0.2">
      <c r="A112" s="15">
        <v>106</v>
      </c>
      <c r="B112" s="36" t="s">
        <v>193</v>
      </c>
      <c r="C112" s="37" t="s">
        <v>205</v>
      </c>
      <c r="D112" s="39" t="s">
        <v>232</v>
      </c>
      <c r="E112" s="30">
        <v>405</v>
      </c>
      <c r="F112" s="102">
        <v>5500</v>
      </c>
      <c r="G112" s="35"/>
      <c r="H112" s="38">
        <v>41901</v>
      </c>
      <c r="I112" s="29" t="s">
        <v>412</v>
      </c>
      <c r="J112" s="115" t="s">
        <v>14</v>
      </c>
      <c r="K112" s="35"/>
      <c r="L112" s="26"/>
      <c r="N112" s="26"/>
    </row>
    <row r="113" spans="1:14" s="3" customFormat="1" ht="33.75" x14ac:dyDescent="0.2">
      <c r="A113" s="15">
        <v>107</v>
      </c>
      <c r="B113" s="36" t="s">
        <v>193</v>
      </c>
      <c r="C113" s="37" t="s">
        <v>206</v>
      </c>
      <c r="D113" s="39" t="s">
        <v>233</v>
      </c>
      <c r="E113" s="30">
        <v>675</v>
      </c>
      <c r="F113" s="102">
        <v>5500</v>
      </c>
      <c r="G113" s="35"/>
      <c r="H113" s="38">
        <v>41901</v>
      </c>
      <c r="I113" s="29" t="s">
        <v>416</v>
      </c>
      <c r="J113" s="115" t="s">
        <v>14</v>
      </c>
      <c r="K113" s="35"/>
      <c r="L113" s="26"/>
      <c r="N113" s="26"/>
    </row>
    <row r="114" spans="1:14" s="3" customFormat="1" ht="33.75" x14ac:dyDescent="0.2">
      <c r="A114" s="15">
        <v>108</v>
      </c>
      <c r="B114" s="36" t="s">
        <v>193</v>
      </c>
      <c r="C114" s="37" t="s">
        <v>207</v>
      </c>
      <c r="D114" s="39" t="s">
        <v>234</v>
      </c>
      <c r="E114" s="30">
        <v>1925</v>
      </c>
      <c r="F114" s="102">
        <v>5500</v>
      </c>
      <c r="G114" s="35"/>
      <c r="H114" s="38">
        <v>41901</v>
      </c>
      <c r="I114" s="29" t="s">
        <v>390</v>
      </c>
      <c r="J114" s="115" t="s">
        <v>14</v>
      </c>
      <c r="K114" s="35"/>
      <c r="L114" s="26"/>
      <c r="N114" s="26"/>
    </row>
    <row r="115" spans="1:14" s="3" customFormat="1" ht="33.75" x14ac:dyDescent="0.2">
      <c r="A115" s="15">
        <v>109</v>
      </c>
      <c r="B115" s="36" t="s">
        <v>193</v>
      </c>
      <c r="C115" s="37" t="s">
        <v>208</v>
      </c>
      <c r="D115" s="39" t="s">
        <v>247</v>
      </c>
      <c r="E115" s="30">
        <v>160.91</v>
      </c>
      <c r="F115" s="102">
        <v>5500</v>
      </c>
      <c r="G115" s="35"/>
      <c r="H115" s="38">
        <v>41901</v>
      </c>
      <c r="I115" s="29" t="s">
        <v>426</v>
      </c>
      <c r="J115" s="115" t="s">
        <v>14</v>
      </c>
      <c r="K115" s="35"/>
      <c r="L115" s="26"/>
      <c r="N115" s="26"/>
    </row>
    <row r="116" spans="1:14" s="3" customFormat="1" ht="33.75" x14ac:dyDescent="0.2">
      <c r="A116" s="15">
        <v>110</v>
      </c>
      <c r="B116" s="36" t="s">
        <v>193</v>
      </c>
      <c r="C116" s="37" t="s">
        <v>209</v>
      </c>
      <c r="D116" s="39" t="s">
        <v>235</v>
      </c>
      <c r="E116" s="30">
        <v>650</v>
      </c>
      <c r="F116" s="102">
        <v>5500</v>
      </c>
      <c r="G116" s="35"/>
      <c r="H116" s="38">
        <v>41901</v>
      </c>
      <c r="I116" s="29" t="s">
        <v>415</v>
      </c>
      <c r="J116" s="115" t="s">
        <v>14</v>
      </c>
      <c r="K116" s="35"/>
      <c r="L116" s="26"/>
      <c r="N116" s="26"/>
    </row>
    <row r="117" spans="1:14" s="3" customFormat="1" ht="33.75" x14ac:dyDescent="0.2">
      <c r="A117" s="15">
        <v>111</v>
      </c>
      <c r="B117" s="36" t="s">
        <v>193</v>
      </c>
      <c r="C117" s="37" t="s">
        <v>210</v>
      </c>
      <c r="D117" s="39" t="s">
        <v>236</v>
      </c>
      <c r="E117" s="30">
        <v>590</v>
      </c>
      <c r="F117" s="102">
        <v>5500</v>
      </c>
      <c r="G117" s="35"/>
      <c r="H117" s="38">
        <v>41901</v>
      </c>
      <c r="I117" s="29" t="s">
        <v>397</v>
      </c>
      <c r="J117" s="115" t="s">
        <v>14</v>
      </c>
      <c r="K117" s="35"/>
      <c r="L117" s="26"/>
      <c r="N117" s="26"/>
    </row>
    <row r="118" spans="1:14" s="3" customFormat="1" ht="33.75" x14ac:dyDescent="0.2">
      <c r="A118" s="15">
        <v>112</v>
      </c>
      <c r="B118" s="36" t="s">
        <v>193</v>
      </c>
      <c r="C118" s="37" t="s">
        <v>211</v>
      </c>
      <c r="D118" s="39" t="s">
        <v>237</v>
      </c>
      <c r="E118" s="30">
        <v>563</v>
      </c>
      <c r="F118" s="102">
        <v>5500</v>
      </c>
      <c r="G118" s="35"/>
      <c r="H118" s="38">
        <v>41901</v>
      </c>
      <c r="I118" s="29" t="s">
        <v>398</v>
      </c>
      <c r="J118" s="115" t="s">
        <v>14</v>
      </c>
      <c r="K118" s="35"/>
      <c r="L118" s="26"/>
      <c r="N118" s="26"/>
    </row>
    <row r="119" spans="1:14" s="3" customFormat="1" ht="33.75" x14ac:dyDescent="0.2">
      <c r="A119" s="15">
        <v>113</v>
      </c>
      <c r="B119" s="36" t="s">
        <v>193</v>
      </c>
      <c r="C119" s="37" t="s">
        <v>212</v>
      </c>
      <c r="D119" s="39" t="s">
        <v>246</v>
      </c>
      <c r="E119" s="30">
        <v>162.5</v>
      </c>
      <c r="F119" s="102">
        <v>5500</v>
      </c>
      <c r="G119" s="35"/>
      <c r="H119" s="38">
        <v>41901</v>
      </c>
      <c r="I119" s="29" t="s">
        <v>427</v>
      </c>
      <c r="J119" s="115" t="s">
        <v>14</v>
      </c>
      <c r="K119" s="35"/>
      <c r="L119" s="26"/>
      <c r="N119" s="26"/>
    </row>
    <row r="120" spans="1:14" s="3" customFormat="1" ht="33.75" x14ac:dyDescent="0.2">
      <c r="A120" s="15">
        <v>114</v>
      </c>
      <c r="B120" s="36" t="s">
        <v>193</v>
      </c>
      <c r="C120" s="37" t="s">
        <v>213</v>
      </c>
      <c r="D120" s="39" t="s">
        <v>248</v>
      </c>
      <c r="E120" s="30">
        <v>600</v>
      </c>
      <c r="F120" s="102">
        <v>5500</v>
      </c>
      <c r="G120" s="35"/>
      <c r="H120" s="38">
        <v>41901</v>
      </c>
      <c r="I120" s="29" t="s">
        <v>428</v>
      </c>
      <c r="J120" s="115" t="s">
        <v>14</v>
      </c>
      <c r="K120" s="35"/>
      <c r="L120" s="26"/>
      <c r="N120" s="26"/>
    </row>
    <row r="121" spans="1:14" s="3" customFormat="1" ht="33.75" x14ac:dyDescent="0.2">
      <c r="A121" s="15">
        <v>115</v>
      </c>
      <c r="B121" s="36" t="s">
        <v>193</v>
      </c>
      <c r="C121" s="37" t="s">
        <v>214</v>
      </c>
      <c r="D121" s="39" t="s">
        <v>238</v>
      </c>
      <c r="E121" s="30">
        <v>320</v>
      </c>
      <c r="F121" s="102">
        <v>5500</v>
      </c>
      <c r="G121" s="35"/>
      <c r="H121" s="38">
        <v>41901</v>
      </c>
      <c r="I121" s="29" t="s">
        <v>396</v>
      </c>
      <c r="J121" s="115" t="s">
        <v>14</v>
      </c>
      <c r="K121" s="35"/>
      <c r="L121" s="26"/>
      <c r="N121" s="26"/>
    </row>
    <row r="122" spans="1:14" s="3" customFormat="1" ht="33.75" x14ac:dyDescent="0.2">
      <c r="A122" s="15">
        <v>116</v>
      </c>
      <c r="B122" s="36" t="s">
        <v>193</v>
      </c>
      <c r="C122" s="37" t="s">
        <v>215</v>
      </c>
      <c r="D122" s="39" t="s">
        <v>239</v>
      </c>
      <c r="E122" s="30">
        <v>90.22</v>
      </c>
      <c r="F122" s="102">
        <v>5500</v>
      </c>
      <c r="G122" s="35"/>
      <c r="H122" s="38">
        <v>41901</v>
      </c>
      <c r="I122" s="29" t="s">
        <v>399</v>
      </c>
      <c r="J122" s="115" t="s">
        <v>14</v>
      </c>
      <c r="K122" s="35"/>
      <c r="L122" s="26"/>
      <c r="N122" s="26"/>
    </row>
    <row r="123" spans="1:14" s="3" customFormat="1" ht="33.75" x14ac:dyDescent="0.2">
      <c r="A123" s="15">
        <v>117</v>
      </c>
      <c r="B123" s="36" t="s">
        <v>193</v>
      </c>
      <c r="C123" s="37" t="s">
        <v>216</v>
      </c>
      <c r="D123" s="39" t="s">
        <v>408</v>
      </c>
      <c r="E123" s="30">
        <v>2254</v>
      </c>
      <c r="F123" s="102">
        <v>5500</v>
      </c>
      <c r="G123" s="35"/>
      <c r="H123" s="38">
        <v>41901</v>
      </c>
      <c r="I123" s="29" t="s">
        <v>409</v>
      </c>
      <c r="J123" s="115" t="s">
        <v>14</v>
      </c>
      <c r="K123" s="35"/>
      <c r="L123" s="26"/>
      <c r="N123" s="26"/>
    </row>
    <row r="124" spans="1:14" s="3" customFormat="1" ht="33.75" x14ac:dyDescent="0.2">
      <c r="A124" s="15">
        <v>118</v>
      </c>
      <c r="B124" s="36" t="s">
        <v>193</v>
      </c>
      <c r="C124" s="37" t="s">
        <v>217</v>
      </c>
      <c r="D124" s="39" t="s">
        <v>240</v>
      </c>
      <c r="E124" s="30">
        <v>271</v>
      </c>
      <c r="F124" s="102">
        <v>5500</v>
      </c>
      <c r="G124" s="35"/>
      <c r="H124" s="38">
        <v>41901</v>
      </c>
      <c r="I124" s="29" t="s">
        <v>404</v>
      </c>
      <c r="J124" s="115" t="s">
        <v>14</v>
      </c>
      <c r="K124" s="35"/>
      <c r="L124" s="26"/>
      <c r="N124" s="26"/>
    </row>
    <row r="125" spans="1:14" s="3" customFormat="1" ht="33.75" x14ac:dyDescent="0.2">
      <c r="A125" s="15">
        <v>119</v>
      </c>
      <c r="B125" s="36" t="s">
        <v>193</v>
      </c>
      <c r="C125" s="37" t="s">
        <v>218</v>
      </c>
      <c r="D125" s="39" t="s">
        <v>241</v>
      </c>
      <c r="E125" s="30">
        <v>885</v>
      </c>
      <c r="F125" s="102">
        <v>5500</v>
      </c>
      <c r="G125" s="35"/>
      <c r="H125" s="38">
        <v>41901</v>
      </c>
      <c r="I125" s="29" t="s">
        <v>403</v>
      </c>
      <c r="J125" s="115" t="s">
        <v>14</v>
      </c>
      <c r="K125" s="35"/>
      <c r="L125" s="26"/>
      <c r="N125" s="26"/>
    </row>
    <row r="126" spans="1:14" s="3" customFormat="1" ht="33.75" x14ac:dyDescent="0.2">
      <c r="A126" s="15">
        <v>120</v>
      </c>
      <c r="B126" s="36" t="s">
        <v>193</v>
      </c>
      <c r="C126" s="37" t="s">
        <v>219</v>
      </c>
      <c r="D126" s="39" t="s">
        <v>242</v>
      </c>
      <c r="E126" s="30">
        <v>436</v>
      </c>
      <c r="F126" s="102">
        <v>5500</v>
      </c>
      <c r="G126" s="35"/>
      <c r="H126" s="38">
        <v>41901</v>
      </c>
      <c r="I126" s="29" t="s">
        <v>391</v>
      </c>
      <c r="J126" s="115" t="s">
        <v>14</v>
      </c>
      <c r="K126" s="35"/>
      <c r="L126" s="26"/>
      <c r="N126" s="26"/>
    </row>
    <row r="127" spans="1:14" s="3" customFormat="1" ht="33.75" x14ac:dyDescent="0.2">
      <c r="A127" s="15">
        <v>121</v>
      </c>
      <c r="B127" s="36" t="s">
        <v>193</v>
      </c>
      <c r="C127" s="37" t="s">
        <v>220</v>
      </c>
      <c r="D127" s="39" t="s">
        <v>243</v>
      </c>
      <c r="E127" s="30">
        <v>1327</v>
      </c>
      <c r="F127" s="102">
        <v>5500</v>
      </c>
      <c r="G127" s="35"/>
      <c r="H127" s="38">
        <v>41901</v>
      </c>
      <c r="I127" s="29" t="s">
        <v>405</v>
      </c>
      <c r="J127" s="115" t="s">
        <v>14</v>
      </c>
      <c r="K127" s="35"/>
      <c r="L127" s="26"/>
      <c r="N127" s="26"/>
    </row>
    <row r="128" spans="1:14" s="3" customFormat="1" ht="33.75" x14ac:dyDescent="0.2">
      <c r="A128" s="15">
        <v>122</v>
      </c>
      <c r="B128" s="36" t="s">
        <v>193</v>
      </c>
      <c r="C128" s="37" t="s">
        <v>221</v>
      </c>
      <c r="D128" s="39" t="s">
        <v>244</v>
      </c>
      <c r="E128" s="30">
        <v>806</v>
      </c>
      <c r="F128" s="102">
        <v>5500</v>
      </c>
      <c r="G128" s="35"/>
      <c r="H128" s="38">
        <v>41901</v>
      </c>
      <c r="I128" s="29" t="s">
        <v>402</v>
      </c>
      <c r="J128" s="115" t="s">
        <v>14</v>
      </c>
      <c r="K128" s="35"/>
      <c r="L128" s="26"/>
      <c r="N128" s="26"/>
    </row>
    <row r="129" spans="1:15" s="3" customFormat="1" ht="33.75" x14ac:dyDescent="0.2">
      <c r="A129" s="15">
        <v>123</v>
      </c>
      <c r="B129" s="36" t="s">
        <v>193</v>
      </c>
      <c r="C129" s="37" t="s">
        <v>222</v>
      </c>
      <c r="D129" s="39" t="s">
        <v>245</v>
      </c>
      <c r="E129" s="30">
        <v>396.3</v>
      </c>
      <c r="F129" s="102">
        <v>5500</v>
      </c>
      <c r="G129" s="35"/>
      <c r="H129" s="38">
        <v>41901</v>
      </c>
      <c r="I129" s="29" t="s">
        <v>414</v>
      </c>
      <c r="J129" s="115" t="s">
        <v>14</v>
      </c>
      <c r="K129" s="35"/>
      <c r="L129" s="26"/>
      <c r="N129" s="26"/>
    </row>
    <row r="130" spans="1:15" s="3" customFormat="1" ht="33.75" x14ac:dyDescent="0.2">
      <c r="A130" s="15">
        <v>124</v>
      </c>
      <c r="B130" s="36" t="s">
        <v>193</v>
      </c>
      <c r="C130" s="2" t="s">
        <v>223</v>
      </c>
      <c r="D130" s="39" t="s">
        <v>506</v>
      </c>
      <c r="E130" s="30">
        <v>2190</v>
      </c>
      <c r="F130" s="102">
        <v>5500</v>
      </c>
      <c r="G130" s="35"/>
      <c r="H130" s="38">
        <v>41901</v>
      </c>
      <c r="I130" s="29" t="s">
        <v>507</v>
      </c>
      <c r="J130" s="115" t="s">
        <v>14</v>
      </c>
      <c r="K130" s="35"/>
      <c r="L130" s="26"/>
      <c r="N130" s="26"/>
    </row>
    <row r="131" spans="1:15" s="3" customFormat="1" ht="33.75" x14ac:dyDescent="0.2">
      <c r="A131" s="15">
        <v>125</v>
      </c>
      <c r="B131" s="115" t="s">
        <v>194</v>
      </c>
      <c r="C131" s="2" t="s">
        <v>224</v>
      </c>
      <c r="D131" s="29" t="s">
        <v>446</v>
      </c>
      <c r="E131" s="30">
        <v>0.2</v>
      </c>
      <c r="F131" s="102"/>
      <c r="G131" s="35"/>
      <c r="H131" s="38">
        <v>42086</v>
      </c>
      <c r="I131" s="29" t="s">
        <v>508</v>
      </c>
      <c r="J131" s="115" t="s">
        <v>14</v>
      </c>
      <c r="K131" s="35"/>
      <c r="L131" s="26"/>
      <c r="N131" s="26"/>
    </row>
    <row r="132" spans="1:15" s="3" customFormat="1" ht="15.75" x14ac:dyDescent="0.2">
      <c r="A132" s="117"/>
      <c r="B132" s="73"/>
      <c r="C132" s="74"/>
      <c r="D132" s="75"/>
      <c r="E132" s="76">
        <f>SUM(E7:E131)</f>
        <v>28246.73</v>
      </c>
      <c r="F132" s="104">
        <f>SUM(F7:F131)</f>
        <v>31432375.509999998</v>
      </c>
      <c r="G132" s="77">
        <f>SUM(G7:G99)</f>
        <v>477580.54</v>
      </c>
      <c r="H132" s="77"/>
      <c r="I132" s="78"/>
      <c r="J132" s="77"/>
      <c r="K132" s="77"/>
      <c r="L132" s="79">
        <f>SUM(L7:L131)</f>
        <v>27487920.013399992</v>
      </c>
      <c r="N132" s="26"/>
    </row>
    <row r="133" spans="1:15" s="3" customFormat="1" ht="15" customHeight="1" x14ac:dyDescent="0.25">
      <c r="A133" s="140" t="s">
        <v>168</v>
      </c>
      <c r="B133" s="141"/>
      <c r="C133" s="141"/>
      <c r="D133" s="141"/>
      <c r="E133" s="141"/>
      <c r="F133" s="141"/>
      <c r="G133" s="141"/>
      <c r="H133" s="141"/>
      <c r="I133" s="141"/>
      <c r="J133" s="141"/>
      <c r="K133" s="142"/>
      <c r="L133" s="26"/>
      <c r="N133" s="26">
        <f t="shared" ref="N133" si="2">(2.5*7)%*F133</f>
        <v>0</v>
      </c>
    </row>
    <row r="134" spans="1:15" s="3" customFormat="1" ht="15" customHeight="1" x14ac:dyDescent="0.2">
      <c r="A134" s="126" t="s">
        <v>1</v>
      </c>
      <c r="B134" s="128" t="s">
        <v>2</v>
      </c>
      <c r="C134" s="128" t="s">
        <v>3</v>
      </c>
      <c r="D134" s="126" t="s">
        <v>4</v>
      </c>
      <c r="E134" s="126" t="s">
        <v>5</v>
      </c>
      <c r="F134" s="126" t="s">
        <v>6</v>
      </c>
      <c r="G134" s="115"/>
      <c r="H134" s="126" t="s">
        <v>7</v>
      </c>
      <c r="I134" s="127" t="s">
        <v>8</v>
      </c>
      <c r="J134" s="126" t="s">
        <v>9</v>
      </c>
      <c r="K134" s="126" t="s">
        <v>10</v>
      </c>
      <c r="L134" s="26"/>
      <c r="N134" s="26"/>
    </row>
    <row r="135" spans="1:15" s="3" customFormat="1" ht="88.5" customHeight="1" x14ac:dyDescent="0.2">
      <c r="A135" s="126"/>
      <c r="B135" s="128"/>
      <c r="C135" s="128"/>
      <c r="D135" s="126"/>
      <c r="E135" s="126"/>
      <c r="F135" s="126"/>
      <c r="G135" s="115"/>
      <c r="H135" s="126"/>
      <c r="I135" s="127"/>
      <c r="J135" s="126"/>
      <c r="K135" s="126"/>
      <c r="L135" s="26"/>
      <c r="N135" s="26"/>
    </row>
    <row r="136" spans="1:15" s="3" customFormat="1" ht="15" customHeight="1" x14ac:dyDescent="0.2">
      <c r="A136" s="114">
        <v>1</v>
      </c>
      <c r="B136" s="115">
        <v>2</v>
      </c>
      <c r="C136" s="115">
        <v>3</v>
      </c>
      <c r="D136" s="114">
        <v>4</v>
      </c>
      <c r="E136" s="114">
        <v>5</v>
      </c>
      <c r="F136" s="114">
        <v>6</v>
      </c>
      <c r="G136" s="115"/>
      <c r="H136" s="114">
        <v>7</v>
      </c>
      <c r="I136" s="116">
        <v>8</v>
      </c>
      <c r="J136" s="114">
        <v>9</v>
      </c>
      <c r="K136" s="114">
        <v>10</v>
      </c>
      <c r="L136" s="26"/>
      <c r="N136" s="26"/>
    </row>
    <row r="137" spans="1:15" s="3" customFormat="1" ht="33.75" x14ac:dyDescent="0.2">
      <c r="A137" s="80">
        <v>126</v>
      </c>
      <c r="B137" s="115" t="s">
        <v>169</v>
      </c>
      <c r="C137" s="115" t="s">
        <v>117</v>
      </c>
      <c r="D137" s="115" t="s">
        <v>170</v>
      </c>
      <c r="E137" s="114">
        <v>767</v>
      </c>
      <c r="F137" s="100">
        <v>6558036.0999999996</v>
      </c>
      <c r="G137" s="115"/>
      <c r="H137" s="25">
        <v>39038</v>
      </c>
      <c r="I137" s="116" t="s">
        <v>171</v>
      </c>
      <c r="J137" s="115" t="s">
        <v>14</v>
      </c>
      <c r="K137" s="115" t="s">
        <v>172</v>
      </c>
      <c r="L137" s="26">
        <f>F137-N137</f>
        <v>4262723.4649999999</v>
      </c>
      <c r="M137" s="26"/>
      <c r="N137" s="26">
        <f>(2.5*14)%*F137</f>
        <v>2295312.6349999998</v>
      </c>
      <c r="O137" s="26"/>
    </row>
    <row r="138" spans="1:15" s="3" customFormat="1" ht="15.75" x14ac:dyDescent="0.2">
      <c r="A138" s="117"/>
      <c r="B138" s="73"/>
      <c r="C138" s="74"/>
      <c r="D138" s="75"/>
      <c r="E138" s="76"/>
      <c r="F138" s="104">
        <f>SUM(F137)</f>
        <v>6558036.0999999996</v>
      </c>
      <c r="G138" s="77">
        <f t="shared" ref="G138:L138" si="3">SUM(G137)</f>
        <v>0</v>
      </c>
      <c r="H138" s="77"/>
      <c r="I138" s="78"/>
      <c r="J138" s="77"/>
      <c r="K138" s="77"/>
      <c r="L138" s="77">
        <f t="shared" si="3"/>
        <v>4262723.4649999999</v>
      </c>
    </row>
    <row r="139" spans="1:15" s="3" customFormat="1" ht="15.75" x14ac:dyDescent="0.2">
      <c r="A139" s="133" t="s">
        <v>107</v>
      </c>
      <c r="B139" s="136"/>
      <c r="C139" s="136"/>
      <c r="D139" s="136"/>
      <c r="E139" s="136"/>
      <c r="F139" s="136"/>
      <c r="G139" s="136"/>
      <c r="H139" s="136"/>
      <c r="I139" s="136"/>
      <c r="J139" s="136"/>
      <c r="K139" s="137"/>
    </row>
    <row r="140" spans="1:15" s="3" customFormat="1" ht="11.25" x14ac:dyDescent="0.2">
      <c r="A140" s="126" t="s">
        <v>1</v>
      </c>
      <c r="B140" s="128" t="s">
        <v>2</v>
      </c>
      <c r="C140" s="128" t="s">
        <v>3</v>
      </c>
      <c r="D140" s="126" t="s">
        <v>4</v>
      </c>
      <c r="E140" s="126" t="s">
        <v>5</v>
      </c>
      <c r="F140" s="126" t="s">
        <v>6</v>
      </c>
      <c r="G140" s="115"/>
      <c r="H140" s="126" t="s">
        <v>7</v>
      </c>
      <c r="I140" s="127" t="s">
        <v>8</v>
      </c>
      <c r="J140" s="126" t="s">
        <v>9</v>
      </c>
      <c r="K140" s="126" t="s">
        <v>10</v>
      </c>
    </row>
    <row r="141" spans="1:15" s="3" customFormat="1" ht="111" customHeight="1" x14ac:dyDescent="0.2">
      <c r="A141" s="126"/>
      <c r="B141" s="128"/>
      <c r="C141" s="128"/>
      <c r="D141" s="126"/>
      <c r="E141" s="126"/>
      <c r="F141" s="126"/>
      <c r="G141" s="115"/>
      <c r="H141" s="126"/>
      <c r="I141" s="127"/>
      <c r="J141" s="126"/>
      <c r="K141" s="126"/>
    </row>
    <row r="142" spans="1:15" s="3" customFormat="1" ht="11.25" x14ac:dyDescent="0.2">
      <c r="A142" s="114">
        <v>1</v>
      </c>
      <c r="B142" s="115">
        <v>2</v>
      </c>
      <c r="C142" s="115">
        <v>3</v>
      </c>
      <c r="D142" s="114">
        <v>4</v>
      </c>
      <c r="E142" s="114">
        <v>5</v>
      </c>
      <c r="F142" s="114">
        <v>6</v>
      </c>
      <c r="G142" s="115"/>
      <c r="H142" s="114">
        <v>7</v>
      </c>
      <c r="I142" s="116">
        <v>8</v>
      </c>
      <c r="J142" s="114">
        <v>9</v>
      </c>
      <c r="K142" s="114">
        <v>10</v>
      </c>
    </row>
    <row r="143" spans="1:15" s="3" customFormat="1" ht="12" x14ac:dyDescent="0.2">
      <c r="A143" s="81"/>
      <c r="B143" s="114" t="s">
        <v>425</v>
      </c>
      <c r="C143" s="115"/>
      <c r="D143" s="115"/>
      <c r="E143" s="107"/>
      <c r="F143" s="100"/>
      <c r="G143" s="115"/>
      <c r="H143" s="25"/>
      <c r="I143" s="116"/>
      <c r="J143" s="115"/>
      <c r="K143" s="116"/>
      <c r="N143" s="26"/>
    </row>
    <row r="144" spans="1:15" s="3" customFormat="1" ht="12" x14ac:dyDescent="0.2">
      <c r="A144" s="81"/>
      <c r="B144" s="82"/>
      <c r="C144" s="83"/>
      <c r="D144" s="83"/>
      <c r="E144" s="108"/>
      <c r="F144" s="105">
        <f>SUM(F143:F143)</f>
        <v>0</v>
      </c>
      <c r="G144" s="84">
        <f>SUM(G143:G143)</f>
        <v>0</v>
      </c>
      <c r="H144" s="84"/>
      <c r="I144" s="85"/>
      <c r="J144" s="84"/>
      <c r="K144" s="84"/>
      <c r="L144" s="84"/>
    </row>
    <row r="145" spans="1:14" s="3" customFormat="1" ht="15.75" x14ac:dyDescent="0.25">
      <c r="A145" s="114"/>
      <c r="B145" s="138" t="s">
        <v>108</v>
      </c>
      <c r="C145" s="139"/>
      <c r="D145" s="139"/>
      <c r="E145" s="139"/>
      <c r="F145" s="139"/>
      <c r="G145" s="139"/>
      <c r="H145" s="139"/>
      <c r="I145" s="139"/>
      <c r="J145" s="139"/>
      <c r="K145" s="139"/>
    </row>
    <row r="146" spans="1:14" s="3" customFormat="1" ht="11.25" customHeight="1" x14ac:dyDescent="0.2">
      <c r="A146" s="126" t="s">
        <v>1</v>
      </c>
      <c r="B146" s="128" t="s">
        <v>2</v>
      </c>
      <c r="C146" s="128" t="s">
        <v>3</v>
      </c>
      <c r="D146" s="126" t="s">
        <v>4</v>
      </c>
      <c r="E146" s="126" t="s">
        <v>5</v>
      </c>
      <c r="F146" s="126" t="s">
        <v>6</v>
      </c>
      <c r="G146" s="115"/>
      <c r="H146" s="126" t="s">
        <v>7</v>
      </c>
      <c r="I146" s="127" t="s">
        <v>8</v>
      </c>
      <c r="J146" s="126" t="s">
        <v>9</v>
      </c>
      <c r="K146" s="126" t="s">
        <v>10</v>
      </c>
      <c r="L146" s="131"/>
    </row>
    <row r="147" spans="1:14" s="3" customFormat="1" ht="102" customHeight="1" x14ac:dyDescent="0.2">
      <c r="A147" s="126"/>
      <c r="B147" s="128"/>
      <c r="C147" s="128"/>
      <c r="D147" s="126"/>
      <c r="E147" s="126"/>
      <c r="F147" s="126"/>
      <c r="G147" s="115"/>
      <c r="H147" s="126"/>
      <c r="I147" s="127"/>
      <c r="J147" s="126"/>
      <c r="K147" s="126"/>
      <c r="L147" s="131"/>
    </row>
    <row r="148" spans="1:14" s="3" customFormat="1" ht="14.25" customHeight="1" x14ac:dyDescent="0.2">
      <c r="A148" s="114">
        <v>1</v>
      </c>
      <c r="B148" s="115">
        <v>2</v>
      </c>
      <c r="C148" s="115">
        <v>3</v>
      </c>
      <c r="D148" s="114">
        <v>4</v>
      </c>
      <c r="E148" s="114">
        <v>5</v>
      </c>
      <c r="F148" s="114">
        <v>6</v>
      </c>
      <c r="G148" s="115"/>
      <c r="H148" s="114">
        <v>7</v>
      </c>
      <c r="I148" s="116">
        <v>8</v>
      </c>
      <c r="J148" s="114">
        <v>9</v>
      </c>
      <c r="K148" s="114">
        <v>10</v>
      </c>
      <c r="L148" s="118"/>
    </row>
    <row r="149" spans="1:14" s="3" customFormat="1" ht="11.25" x14ac:dyDescent="0.2">
      <c r="A149" s="40"/>
      <c r="B149" s="115" t="s">
        <v>34</v>
      </c>
      <c r="C149" s="115" t="s">
        <v>34</v>
      </c>
      <c r="D149" s="114" t="s">
        <v>34</v>
      </c>
      <c r="E149" s="114" t="s">
        <v>34</v>
      </c>
      <c r="F149" s="86">
        <v>0</v>
      </c>
      <c r="G149" s="115"/>
      <c r="H149" s="87" t="s">
        <v>34</v>
      </c>
      <c r="I149" s="116" t="s">
        <v>34</v>
      </c>
      <c r="J149" s="114" t="s">
        <v>34</v>
      </c>
      <c r="K149" s="114" t="s">
        <v>34</v>
      </c>
      <c r="L149" s="118"/>
      <c r="N149" s="3">
        <f>6*24</f>
        <v>144</v>
      </c>
    </row>
    <row r="150" spans="1:14" s="3" customFormat="1" ht="11.25" x14ac:dyDescent="0.2">
      <c r="A150" s="88"/>
      <c r="B150" s="89"/>
      <c r="C150" s="90"/>
      <c r="D150" s="118"/>
      <c r="E150" s="118"/>
      <c r="F150" s="118"/>
      <c r="G150" s="90"/>
      <c r="H150" s="118"/>
      <c r="I150" s="91"/>
      <c r="J150" s="118"/>
      <c r="K150" s="118"/>
      <c r="L150" s="118"/>
    </row>
    <row r="151" spans="1:14" s="3" customFormat="1" ht="15.75" x14ac:dyDescent="0.25">
      <c r="A151" s="114"/>
      <c r="B151" s="129" t="s">
        <v>109</v>
      </c>
      <c r="C151" s="130"/>
      <c r="D151" s="130"/>
      <c r="E151" s="130"/>
      <c r="F151" s="130"/>
      <c r="G151" s="130"/>
      <c r="H151" s="130"/>
      <c r="I151" s="130"/>
      <c r="J151" s="130"/>
      <c r="K151" s="130"/>
    </row>
    <row r="152" spans="1:14" s="3" customFormat="1" ht="11.25" x14ac:dyDescent="0.2">
      <c r="A152" s="126" t="s">
        <v>1</v>
      </c>
      <c r="B152" s="128" t="s">
        <v>2</v>
      </c>
      <c r="C152" s="128" t="s">
        <v>3</v>
      </c>
      <c r="D152" s="126" t="s">
        <v>4</v>
      </c>
      <c r="E152" s="126" t="s">
        <v>5</v>
      </c>
      <c r="F152" s="126" t="s">
        <v>6</v>
      </c>
      <c r="G152" s="115"/>
      <c r="H152" s="126" t="s">
        <v>7</v>
      </c>
      <c r="I152" s="127" t="s">
        <v>8</v>
      </c>
      <c r="J152" s="126" t="s">
        <v>9</v>
      </c>
      <c r="K152" s="126" t="s">
        <v>10</v>
      </c>
    </row>
    <row r="153" spans="1:14" s="3" customFormat="1" ht="112.5" customHeight="1" x14ac:dyDescent="0.2">
      <c r="A153" s="126"/>
      <c r="B153" s="128"/>
      <c r="C153" s="128"/>
      <c r="D153" s="126"/>
      <c r="E153" s="126"/>
      <c r="F153" s="126"/>
      <c r="G153" s="115"/>
      <c r="H153" s="126"/>
      <c r="I153" s="127"/>
      <c r="J153" s="126"/>
      <c r="K153" s="126"/>
    </row>
    <row r="154" spans="1:14" s="3" customFormat="1" ht="11.25" x14ac:dyDescent="0.2">
      <c r="A154" s="114">
        <v>1</v>
      </c>
      <c r="B154" s="115">
        <v>2</v>
      </c>
      <c r="C154" s="115">
        <v>3</v>
      </c>
      <c r="D154" s="114">
        <v>4</v>
      </c>
      <c r="E154" s="114">
        <v>5</v>
      </c>
      <c r="F154" s="114">
        <v>6</v>
      </c>
      <c r="G154" s="115"/>
      <c r="H154" s="114">
        <v>7</v>
      </c>
      <c r="I154" s="116">
        <v>8</v>
      </c>
      <c r="J154" s="114">
        <v>9</v>
      </c>
      <c r="K154" s="114">
        <v>10</v>
      </c>
    </row>
    <row r="155" spans="1:14" s="3" customFormat="1" ht="11.25" x14ac:dyDescent="0.2">
      <c r="A155" s="40"/>
      <c r="B155" s="2"/>
      <c r="C155" s="2"/>
      <c r="D155" s="2"/>
      <c r="E155" s="30"/>
      <c r="F155" s="101">
        <v>0</v>
      </c>
      <c r="G155" s="2"/>
      <c r="H155" s="2"/>
      <c r="I155" s="29"/>
      <c r="J155" s="2"/>
      <c r="K155" s="2"/>
    </row>
    <row r="156" spans="1:14" s="3" customFormat="1" ht="15.75" x14ac:dyDescent="0.25">
      <c r="A156" s="114"/>
      <c r="B156" s="129" t="s">
        <v>112</v>
      </c>
      <c r="C156" s="130"/>
      <c r="D156" s="130"/>
      <c r="E156" s="130"/>
      <c r="F156" s="130"/>
      <c r="G156" s="130"/>
      <c r="H156" s="130"/>
      <c r="I156" s="130"/>
      <c r="J156" s="130"/>
      <c r="K156" s="130"/>
    </row>
    <row r="157" spans="1:14" s="3" customFormat="1" ht="11.25" x14ac:dyDescent="0.2">
      <c r="A157" s="126" t="s">
        <v>1</v>
      </c>
      <c r="B157" s="128" t="s">
        <v>2</v>
      </c>
      <c r="C157" s="128" t="s">
        <v>3</v>
      </c>
      <c r="D157" s="126" t="s">
        <v>4</v>
      </c>
      <c r="E157" s="126" t="s">
        <v>5</v>
      </c>
      <c r="F157" s="126" t="s">
        <v>6</v>
      </c>
      <c r="G157" s="115"/>
      <c r="H157" s="126" t="s">
        <v>7</v>
      </c>
      <c r="I157" s="127" t="s">
        <v>8</v>
      </c>
      <c r="J157" s="126" t="s">
        <v>9</v>
      </c>
      <c r="K157" s="126" t="s">
        <v>10</v>
      </c>
    </row>
    <row r="158" spans="1:14" s="3" customFormat="1" ht="153.75" customHeight="1" x14ac:dyDescent="0.2">
      <c r="A158" s="126"/>
      <c r="B158" s="128"/>
      <c r="C158" s="128"/>
      <c r="D158" s="126"/>
      <c r="E158" s="126"/>
      <c r="F158" s="126"/>
      <c r="G158" s="115"/>
      <c r="H158" s="126"/>
      <c r="I158" s="127"/>
      <c r="J158" s="126"/>
      <c r="K158" s="126"/>
    </row>
    <row r="159" spans="1:14" s="3" customFormat="1" ht="11.25" x14ac:dyDescent="0.2">
      <c r="A159" s="114">
        <v>1</v>
      </c>
      <c r="B159" s="115">
        <v>2</v>
      </c>
      <c r="C159" s="115">
        <v>3</v>
      </c>
      <c r="D159" s="114">
        <v>4</v>
      </c>
      <c r="E159" s="114">
        <v>5</v>
      </c>
      <c r="F159" s="114">
        <v>6</v>
      </c>
      <c r="G159" s="115"/>
      <c r="H159" s="114">
        <v>7</v>
      </c>
      <c r="I159" s="116">
        <v>8</v>
      </c>
      <c r="J159" s="114">
        <v>9</v>
      </c>
      <c r="K159" s="114">
        <v>10</v>
      </c>
    </row>
    <row r="160" spans="1:14" s="3" customFormat="1" ht="33.75" x14ac:dyDescent="0.2">
      <c r="A160" s="40">
        <v>127</v>
      </c>
      <c r="B160" s="115" t="s">
        <v>113</v>
      </c>
      <c r="C160" s="115" t="s">
        <v>114</v>
      </c>
      <c r="D160" s="115" t="s">
        <v>115</v>
      </c>
      <c r="E160" s="114">
        <v>6677</v>
      </c>
      <c r="F160" s="100">
        <v>3056864.14</v>
      </c>
      <c r="G160" s="115"/>
      <c r="H160" s="25">
        <v>41391</v>
      </c>
      <c r="I160" s="116" t="s">
        <v>116</v>
      </c>
      <c r="J160" s="115" t="s">
        <v>14</v>
      </c>
      <c r="K160" s="115"/>
      <c r="L160" s="26"/>
      <c r="M160" s="3">
        <v>1</v>
      </c>
    </row>
    <row r="161" spans="1:13" s="3" customFormat="1" ht="33.75" x14ac:dyDescent="0.2">
      <c r="A161" s="40">
        <v>128</v>
      </c>
      <c r="B161" s="115" t="s">
        <v>113</v>
      </c>
      <c r="C161" s="115" t="s">
        <v>510</v>
      </c>
      <c r="D161" s="115" t="s">
        <v>562</v>
      </c>
      <c r="E161" s="114">
        <v>699</v>
      </c>
      <c r="F161" s="100">
        <v>386414.19</v>
      </c>
      <c r="G161" s="115"/>
      <c r="H161" s="25">
        <v>44099</v>
      </c>
      <c r="I161" s="116" t="s">
        <v>563</v>
      </c>
      <c r="J161" s="115" t="s">
        <v>14</v>
      </c>
      <c r="K161" s="115"/>
      <c r="L161" s="26"/>
      <c r="M161" s="3">
        <v>2</v>
      </c>
    </row>
    <row r="162" spans="1:13" s="3" customFormat="1" ht="33.75" x14ac:dyDescent="0.2">
      <c r="A162" s="40">
        <v>129</v>
      </c>
      <c r="B162" s="115" t="s">
        <v>113</v>
      </c>
      <c r="C162" s="115" t="s">
        <v>117</v>
      </c>
      <c r="D162" s="115" t="s">
        <v>118</v>
      </c>
      <c r="E162" s="114">
        <v>3312</v>
      </c>
      <c r="F162" s="100">
        <v>1516299.84</v>
      </c>
      <c r="G162" s="115"/>
      <c r="H162" s="25">
        <v>39038</v>
      </c>
      <c r="I162" s="116" t="s">
        <v>488</v>
      </c>
      <c r="J162" s="115" t="s">
        <v>14</v>
      </c>
      <c r="K162" s="115"/>
      <c r="L162" s="26"/>
      <c r="M162" s="3">
        <v>3</v>
      </c>
    </row>
    <row r="163" spans="1:13" s="3" customFormat="1" ht="33.75" x14ac:dyDescent="0.2">
      <c r="A163" s="40">
        <v>130</v>
      </c>
      <c r="B163" s="115" t="s">
        <v>113</v>
      </c>
      <c r="C163" s="115" t="s">
        <v>16</v>
      </c>
      <c r="D163" s="115" t="s">
        <v>489</v>
      </c>
      <c r="E163" s="114">
        <v>2275</v>
      </c>
      <c r="F163" s="100">
        <v>1113248.5</v>
      </c>
      <c r="G163" s="115"/>
      <c r="H163" s="25">
        <v>39038</v>
      </c>
      <c r="I163" s="116" t="s">
        <v>119</v>
      </c>
      <c r="J163" s="115" t="s">
        <v>14</v>
      </c>
      <c r="K163" s="115"/>
      <c r="L163" s="26"/>
      <c r="M163" s="3">
        <v>4</v>
      </c>
    </row>
    <row r="164" spans="1:13" s="3" customFormat="1" ht="33.75" x14ac:dyDescent="0.2">
      <c r="A164" s="40">
        <v>131</v>
      </c>
      <c r="B164" s="115" t="s">
        <v>113</v>
      </c>
      <c r="C164" s="115" t="s">
        <v>473</v>
      </c>
      <c r="D164" s="115" t="s">
        <v>556</v>
      </c>
      <c r="E164" s="114">
        <v>1385</v>
      </c>
      <c r="F164" s="100">
        <v>848824.95</v>
      </c>
      <c r="G164" s="115"/>
      <c r="H164" s="25">
        <v>43907</v>
      </c>
      <c r="I164" s="116" t="s">
        <v>557</v>
      </c>
      <c r="J164" s="115" t="s">
        <v>14</v>
      </c>
      <c r="K164" s="115"/>
      <c r="L164" s="26"/>
      <c r="M164" s="3">
        <v>5</v>
      </c>
    </row>
    <row r="165" spans="1:13" s="3" customFormat="1" ht="33.75" x14ac:dyDescent="0.2">
      <c r="A165" s="40">
        <v>132</v>
      </c>
      <c r="B165" s="115" t="s">
        <v>113</v>
      </c>
      <c r="C165" s="115" t="s">
        <v>28</v>
      </c>
      <c r="D165" s="115" t="s">
        <v>513</v>
      </c>
      <c r="E165" s="114">
        <v>4165</v>
      </c>
      <c r="F165" s="100">
        <v>3059192.5</v>
      </c>
      <c r="G165" s="115"/>
      <c r="H165" s="25">
        <v>43778</v>
      </c>
      <c r="I165" s="116" t="s">
        <v>514</v>
      </c>
      <c r="J165" s="115" t="s">
        <v>14</v>
      </c>
      <c r="K165" s="115"/>
      <c r="L165" s="26"/>
      <c r="M165" s="3">
        <v>6</v>
      </c>
    </row>
    <row r="166" spans="1:13" s="3" customFormat="1" ht="33.75" x14ac:dyDescent="0.2">
      <c r="A166" s="40">
        <v>133</v>
      </c>
      <c r="B166" s="115" t="s">
        <v>113</v>
      </c>
      <c r="C166" s="2" t="s">
        <v>516</v>
      </c>
      <c r="D166" s="2" t="s">
        <v>388</v>
      </c>
      <c r="E166" s="99">
        <v>2200</v>
      </c>
      <c r="F166" s="102">
        <v>239206</v>
      </c>
      <c r="G166" s="35"/>
      <c r="H166" s="38">
        <v>40527</v>
      </c>
      <c r="I166" s="29" t="s">
        <v>389</v>
      </c>
      <c r="J166" s="115" t="s">
        <v>14</v>
      </c>
      <c r="K166" s="35"/>
      <c r="L166" s="26"/>
      <c r="M166" s="3">
        <v>7</v>
      </c>
    </row>
    <row r="167" spans="1:13" s="3" customFormat="1" ht="33.75" x14ac:dyDescent="0.2">
      <c r="A167" s="40">
        <v>134</v>
      </c>
      <c r="B167" s="115" t="s">
        <v>113</v>
      </c>
      <c r="C167" s="2" t="s">
        <v>517</v>
      </c>
      <c r="D167" s="2" t="s">
        <v>518</v>
      </c>
      <c r="E167" s="99">
        <v>2340</v>
      </c>
      <c r="F167" s="102">
        <v>254428.2</v>
      </c>
      <c r="G167" s="35"/>
      <c r="H167" s="38">
        <v>43518</v>
      </c>
      <c r="I167" s="29" t="s">
        <v>519</v>
      </c>
      <c r="J167" s="115" t="s">
        <v>14</v>
      </c>
      <c r="K167" s="35"/>
      <c r="L167" s="26"/>
      <c r="M167" s="3">
        <v>8</v>
      </c>
    </row>
    <row r="168" spans="1:13" s="3" customFormat="1" ht="33.75" x14ac:dyDescent="0.2">
      <c r="A168" s="40">
        <v>135</v>
      </c>
      <c r="B168" s="115" t="s">
        <v>113</v>
      </c>
      <c r="C168" s="2" t="s">
        <v>558</v>
      </c>
      <c r="D168" s="2" t="s">
        <v>387</v>
      </c>
      <c r="E168" s="99">
        <v>2100</v>
      </c>
      <c r="F168" s="120">
        <v>228333</v>
      </c>
      <c r="G168" s="41"/>
      <c r="H168" s="42">
        <v>41227</v>
      </c>
      <c r="I168" s="43" t="s">
        <v>490</v>
      </c>
      <c r="J168" s="115" t="s">
        <v>14</v>
      </c>
      <c r="K168" s="41"/>
      <c r="L168" s="26"/>
      <c r="M168" s="3">
        <v>9</v>
      </c>
    </row>
    <row r="169" spans="1:13" s="3" customFormat="1" ht="33.75" x14ac:dyDescent="0.2">
      <c r="A169" s="40">
        <v>136</v>
      </c>
      <c r="B169" s="115" t="s">
        <v>113</v>
      </c>
      <c r="C169" s="2" t="s">
        <v>559</v>
      </c>
      <c r="D169" s="2" t="s">
        <v>120</v>
      </c>
      <c r="E169" s="99">
        <v>2200</v>
      </c>
      <c r="F169" s="120">
        <v>105000</v>
      </c>
      <c r="G169" s="41"/>
      <c r="H169" s="42">
        <v>41596</v>
      </c>
      <c r="I169" s="44" t="s">
        <v>386</v>
      </c>
      <c r="J169" s="115" t="s">
        <v>14</v>
      </c>
      <c r="K169" s="41"/>
      <c r="L169" s="45"/>
      <c r="M169" s="3">
        <v>10</v>
      </c>
    </row>
    <row r="170" spans="1:13" s="3" customFormat="1" ht="33.75" x14ac:dyDescent="0.2">
      <c r="A170" s="40">
        <v>137</v>
      </c>
      <c r="B170" s="115" t="s">
        <v>113</v>
      </c>
      <c r="C170" s="2" t="s">
        <v>560</v>
      </c>
      <c r="D170" s="2" t="s">
        <v>561</v>
      </c>
      <c r="E170" s="99">
        <v>1291</v>
      </c>
      <c r="F170" s="120">
        <v>244425.04</v>
      </c>
      <c r="G170" s="41"/>
      <c r="H170" s="42">
        <v>43774</v>
      </c>
      <c r="I170" s="44" t="s">
        <v>567</v>
      </c>
      <c r="J170" s="115" t="s">
        <v>14</v>
      </c>
      <c r="K170" s="41"/>
      <c r="L170" s="45"/>
      <c r="M170" s="3">
        <v>11</v>
      </c>
    </row>
    <row r="171" spans="1:13" s="3" customFormat="1" ht="33.75" x14ac:dyDescent="0.2">
      <c r="A171" s="40">
        <v>138</v>
      </c>
      <c r="B171" s="115" t="s">
        <v>113</v>
      </c>
      <c r="C171" s="2" t="s">
        <v>564</v>
      </c>
      <c r="D171" s="2" t="s">
        <v>565</v>
      </c>
      <c r="E171" s="99">
        <v>787</v>
      </c>
      <c r="F171" s="120">
        <v>85570.51</v>
      </c>
      <c r="G171" s="41"/>
      <c r="H171" s="42">
        <v>44070</v>
      </c>
      <c r="I171" s="44" t="s">
        <v>566</v>
      </c>
      <c r="J171" s="115" t="s">
        <v>14</v>
      </c>
      <c r="K171" s="41"/>
      <c r="L171" s="45"/>
      <c r="M171" s="3">
        <v>12</v>
      </c>
    </row>
    <row r="172" spans="1:13" s="3" customFormat="1" ht="33.75" x14ac:dyDescent="0.2">
      <c r="A172" s="40">
        <v>139</v>
      </c>
      <c r="B172" s="115" t="s">
        <v>113</v>
      </c>
      <c r="C172" s="2" t="s">
        <v>568</v>
      </c>
      <c r="D172" s="2" t="s">
        <v>572</v>
      </c>
      <c r="E172" s="99">
        <v>966</v>
      </c>
      <c r="F172" s="120">
        <v>105033.18</v>
      </c>
      <c r="G172" s="41"/>
      <c r="H172" s="42">
        <v>44063</v>
      </c>
      <c r="I172" s="44" t="s">
        <v>573</v>
      </c>
      <c r="J172" s="115" t="s">
        <v>14</v>
      </c>
      <c r="K172" s="41"/>
      <c r="L172" s="45"/>
      <c r="M172" s="3">
        <v>13</v>
      </c>
    </row>
    <row r="173" spans="1:13" s="3" customFormat="1" ht="33.75" x14ac:dyDescent="0.2">
      <c r="A173" s="40">
        <v>140</v>
      </c>
      <c r="B173" s="115" t="s">
        <v>113</v>
      </c>
      <c r="C173" s="2" t="s">
        <v>570</v>
      </c>
      <c r="D173" s="2" t="s">
        <v>569</v>
      </c>
      <c r="E173" s="99">
        <v>980</v>
      </c>
      <c r="F173" s="120">
        <v>106555.4</v>
      </c>
      <c r="G173" s="41"/>
      <c r="H173" s="42">
        <v>44064</v>
      </c>
      <c r="I173" s="44" t="s">
        <v>571</v>
      </c>
      <c r="J173" s="115" t="s">
        <v>14</v>
      </c>
      <c r="K173" s="41"/>
      <c r="L173" s="45"/>
      <c r="M173" s="3">
        <v>14</v>
      </c>
    </row>
    <row r="174" spans="1:13" s="3" customFormat="1" ht="101.25" x14ac:dyDescent="0.2">
      <c r="A174" s="40">
        <v>141</v>
      </c>
      <c r="B174" s="115" t="s">
        <v>113</v>
      </c>
      <c r="C174" s="2" t="s">
        <v>515</v>
      </c>
      <c r="D174" s="2" t="s">
        <v>444</v>
      </c>
      <c r="E174" s="99">
        <v>441</v>
      </c>
      <c r="F174" s="119">
        <v>279849.78000000003</v>
      </c>
      <c r="G174" s="41"/>
      <c r="H174" s="42">
        <v>42432</v>
      </c>
      <c r="I174" s="44" t="s">
        <v>445</v>
      </c>
      <c r="J174" s="115" t="s">
        <v>14</v>
      </c>
      <c r="K174" s="41"/>
      <c r="L174" s="45" t="s">
        <v>499</v>
      </c>
      <c r="M174" s="3">
        <v>15</v>
      </c>
    </row>
    <row r="175" spans="1:13" s="3" customFormat="1" ht="90" x14ac:dyDescent="0.2">
      <c r="A175" s="40">
        <v>142</v>
      </c>
      <c r="B175" s="115" t="s">
        <v>113</v>
      </c>
      <c r="C175" s="2" t="s">
        <v>447</v>
      </c>
      <c r="D175" s="2" t="s">
        <v>448</v>
      </c>
      <c r="E175" s="99">
        <v>3152</v>
      </c>
      <c r="F175" s="120">
        <v>2000196.16</v>
      </c>
      <c r="G175" s="41"/>
      <c r="H175" s="42">
        <v>42468</v>
      </c>
      <c r="I175" s="44" t="s">
        <v>449</v>
      </c>
      <c r="J175" s="115" t="s">
        <v>14</v>
      </c>
      <c r="K175" s="41"/>
      <c r="L175" s="45" t="s">
        <v>498</v>
      </c>
      <c r="M175" s="3">
        <v>16</v>
      </c>
    </row>
    <row r="176" spans="1:13" s="3" customFormat="1" ht="90" x14ac:dyDescent="0.2">
      <c r="A176" s="40">
        <v>143</v>
      </c>
      <c r="B176" s="115" t="s">
        <v>113</v>
      </c>
      <c r="C176" s="2" t="s">
        <v>491</v>
      </c>
      <c r="D176" s="2" t="s">
        <v>492</v>
      </c>
      <c r="E176" s="99">
        <v>7283</v>
      </c>
      <c r="F176" s="120">
        <v>3932.82</v>
      </c>
      <c r="G176" s="41"/>
      <c r="H176" s="42">
        <v>42822</v>
      </c>
      <c r="I176" s="44" t="s">
        <v>493</v>
      </c>
      <c r="J176" s="115" t="s">
        <v>14</v>
      </c>
      <c r="K176" s="41"/>
      <c r="L176" s="45" t="s">
        <v>497</v>
      </c>
      <c r="M176" s="3">
        <v>17</v>
      </c>
    </row>
    <row r="177" spans="1:13" s="3" customFormat="1" ht="90" x14ac:dyDescent="0.2">
      <c r="A177" s="40">
        <v>144</v>
      </c>
      <c r="B177" s="115" t="s">
        <v>113</v>
      </c>
      <c r="C177" s="2" t="s">
        <v>494</v>
      </c>
      <c r="D177" s="2" t="s">
        <v>495</v>
      </c>
      <c r="E177" s="99">
        <v>32717</v>
      </c>
      <c r="F177" s="120">
        <v>17667.18</v>
      </c>
      <c r="G177" s="41"/>
      <c r="H177" s="42">
        <v>42822</v>
      </c>
      <c r="I177" s="44" t="s">
        <v>496</v>
      </c>
      <c r="J177" s="115" t="s">
        <v>14</v>
      </c>
      <c r="K177" s="41"/>
      <c r="L177" s="45" t="s">
        <v>497</v>
      </c>
      <c r="M177" s="3">
        <v>18</v>
      </c>
    </row>
    <row r="178" spans="1:13" s="3" customFormat="1" ht="11.25" x14ac:dyDescent="0.2">
      <c r="A178" s="118"/>
      <c r="E178" s="31">
        <f>SUM(E160:E177)</f>
        <v>74970</v>
      </c>
      <c r="F178" s="106">
        <f>SUM(F160:F177)</f>
        <v>13651041.389999999</v>
      </c>
      <c r="G178" s="26">
        <f t="shared" ref="G178:L178" si="4">SUM(G160:G169)</f>
        <v>0</v>
      </c>
      <c r="H178" s="26"/>
      <c r="I178" s="92"/>
      <c r="J178" s="26"/>
      <c r="K178" s="26"/>
      <c r="L178" s="45">
        <f t="shared" si="4"/>
        <v>0</v>
      </c>
    </row>
    <row r="179" spans="1:13" s="3" customFormat="1" ht="11.25" x14ac:dyDescent="0.2">
      <c r="A179" s="118"/>
      <c r="B179" s="3" t="s">
        <v>574</v>
      </c>
      <c r="E179" s="31"/>
      <c r="F179" s="31"/>
      <c r="I179" s="24"/>
      <c r="L179" s="45"/>
    </row>
    <row r="180" spans="1:13" s="3" customFormat="1" ht="11.25" x14ac:dyDescent="0.2">
      <c r="A180" s="118"/>
      <c r="E180" s="31"/>
      <c r="F180" s="31"/>
      <c r="I180" s="24"/>
      <c r="L180" s="45"/>
    </row>
    <row r="181" spans="1:13" s="3" customFormat="1" ht="11.25" x14ac:dyDescent="0.2">
      <c r="A181" s="118"/>
      <c r="E181" s="31">
        <f>E178-E175-E174</f>
        <v>71377</v>
      </c>
      <c r="F181" s="106">
        <f>F178+F155+F149+F144+F138+F132</f>
        <v>51641453</v>
      </c>
      <c r="G181" s="3">
        <f>G178+G155+G146+G138+G132</f>
        <v>477580.54</v>
      </c>
      <c r="I181" s="24"/>
      <c r="L181" s="45">
        <f>L178+L155+L149+L138+L132</f>
        <v>31750643.478399992</v>
      </c>
    </row>
    <row r="182" spans="1:13" s="3" customFormat="1" ht="11.25" x14ac:dyDescent="0.2">
      <c r="A182" s="118"/>
      <c r="E182" s="31"/>
      <c r="F182" s="31"/>
      <c r="I182" s="24"/>
    </row>
    <row r="183" spans="1:13" s="3" customFormat="1" ht="11.25" x14ac:dyDescent="0.2">
      <c r="A183" s="118"/>
      <c r="E183" s="31"/>
      <c r="F183" s="31"/>
      <c r="I183" s="24"/>
    </row>
    <row r="184" spans="1:13" s="3" customFormat="1" ht="11.25" x14ac:dyDescent="0.2">
      <c r="A184" s="118"/>
      <c r="E184" s="31"/>
      <c r="F184" s="31"/>
      <c r="I184" s="24"/>
    </row>
    <row r="185" spans="1:13" s="3" customFormat="1" ht="11.25" x14ac:dyDescent="0.2">
      <c r="A185" s="118"/>
      <c r="E185" s="31"/>
      <c r="F185" s="31"/>
      <c r="I185" s="24"/>
    </row>
    <row r="186" spans="1:13" s="3" customFormat="1" ht="11.25" x14ac:dyDescent="0.2">
      <c r="A186" s="118"/>
      <c r="E186" s="31"/>
      <c r="F186" s="31"/>
      <c r="I186" s="24"/>
    </row>
    <row r="187" spans="1:13" s="3" customFormat="1" ht="11.25" x14ac:dyDescent="0.2">
      <c r="A187" s="118"/>
      <c r="E187" s="31"/>
      <c r="F187" s="31"/>
      <c r="I187" s="24"/>
    </row>
    <row r="188" spans="1:13" s="3" customFormat="1" ht="11.25" x14ac:dyDescent="0.2">
      <c r="A188" s="118"/>
      <c r="E188" s="31"/>
      <c r="F188" s="31"/>
      <c r="I188" s="24"/>
    </row>
    <row r="189" spans="1:13" s="3" customFormat="1" ht="11.25" x14ac:dyDescent="0.2">
      <c r="A189" s="118"/>
      <c r="E189" s="31"/>
      <c r="F189" s="31"/>
      <c r="I189" s="24"/>
    </row>
    <row r="190" spans="1:13" s="3" customFormat="1" ht="11.25" x14ac:dyDescent="0.2">
      <c r="A190" s="118"/>
      <c r="E190" s="31"/>
      <c r="F190" s="31"/>
      <c r="I190" s="24"/>
    </row>
    <row r="191" spans="1:13" s="3" customFormat="1" ht="11.25" x14ac:dyDescent="0.2">
      <c r="A191" s="118"/>
      <c r="E191" s="31"/>
      <c r="F191" s="31"/>
      <c r="I191" s="24"/>
    </row>
    <row r="192" spans="1:13" s="3" customFormat="1" ht="11.25" x14ac:dyDescent="0.2">
      <c r="A192" s="118"/>
      <c r="E192" s="31"/>
      <c r="F192" s="31"/>
      <c r="I192" s="24"/>
    </row>
    <row r="193" spans="1:9" s="3" customFormat="1" ht="11.25" x14ac:dyDescent="0.2">
      <c r="A193" s="118"/>
      <c r="E193" s="31"/>
      <c r="F193" s="31"/>
      <c r="I193" s="24"/>
    </row>
    <row r="194" spans="1:9" s="3" customFormat="1" ht="11.25" x14ac:dyDescent="0.2">
      <c r="A194" s="118"/>
      <c r="E194" s="31"/>
      <c r="F194" s="31"/>
      <c r="I194" s="24"/>
    </row>
    <row r="195" spans="1:9" s="3" customFormat="1" ht="11.25" x14ac:dyDescent="0.2">
      <c r="A195" s="118"/>
      <c r="E195" s="31"/>
      <c r="F195" s="31"/>
      <c r="I195" s="24"/>
    </row>
    <row r="196" spans="1:9" s="3" customFormat="1" ht="11.25" x14ac:dyDescent="0.2">
      <c r="A196" s="118"/>
      <c r="E196" s="31"/>
      <c r="F196" s="31"/>
      <c r="I196" s="24"/>
    </row>
    <row r="197" spans="1:9" s="3" customFormat="1" ht="11.25" x14ac:dyDescent="0.2">
      <c r="A197" s="118"/>
      <c r="E197" s="31"/>
      <c r="F197" s="31"/>
      <c r="I197" s="24"/>
    </row>
    <row r="198" spans="1:9" s="3" customFormat="1" ht="11.25" x14ac:dyDescent="0.2">
      <c r="A198" s="118"/>
      <c r="E198" s="31"/>
      <c r="F198" s="31"/>
      <c r="I198" s="24"/>
    </row>
    <row r="199" spans="1:9" s="3" customFormat="1" ht="11.25" x14ac:dyDescent="0.2">
      <c r="A199" s="118"/>
      <c r="E199" s="31"/>
      <c r="F199" s="31"/>
      <c r="I199" s="24"/>
    </row>
    <row r="200" spans="1:9" s="3" customFormat="1" ht="11.25" x14ac:dyDescent="0.2">
      <c r="A200" s="118"/>
      <c r="E200" s="31"/>
      <c r="F200" s="31"/>
      <c r="I200" s="24"/>
    </row>
    <row r="201" spans="1:9" s="3" customFormat="1" ht="11.25" x14ac:dyDescent="0.2">
      <c r="A201" s="118"/>
      <c r="E201" s="31"/>
      <c r="F201" s="31"/>
      <c r="I201" s="24"/>
    </row>
    <row r="202" spans="1:9" s="3" customFormat="1" ht="11.25" x14ac:dyDescent="0.2">
      <c r="A202" s="118"/>
      <c r="E202" s="31"/>
      <c r="F202" s="31"/>
      <c r="I202" s="24"/>
    </row>
    <row r="203" spans="1:9" s="3" customFormat="1" ht="11.25" x14ac:dyDescent="0.2">
      <c r="A203" s="118"/>
      <c r="E203" s="31"/>
      <c r="F203" s="31"/>
      <c r="I203" s="24"/>
    </row>
    <row r="204" spans="1:9" s="3" customFormat="1" ht="11.25" x14ac:dyDescent="0.2">
      <c r="A204" s="118"/>
      <c r="E204" s="31"/>
      <c r="F204" s="31"/>
      <c r="I204" s="24"/>
    </row>
    <row r="205" spans="1:9" s="3" customFormat="1" ht="11.25" x14ac:dyDescent="0.2">
      <c r="A205" s="118"/>
      <c r="E205" s="31"/>
      <c r="F205" s="31"/>
      <c r="I205" s="24"/>
    </row>
    <row r="206" spans="1:9" s="3" customFormat="1" ht="11.25" x14ac:dyDescent="0.2">
      <c r="A206" s="118"/>
      <c r="E206" s="31"/>
      <c r="F206" s="31"/>
      <c r="I206" s="24"/>
    </row>
    <row r="207" spans="1:9" s="3" customFormat="1" ht="11.25" x14ac:dyDescent="0.2">
      <c r="A207" s="118"/>
      <c r="E207" s="31"/>
      <c r="F207" s="31"/>
      <c r="I207" s="24"/>
    </row>
    <row r="208" spans="1:9" s="3" customFormat="1" ht="11.25" x14ac:dyDescent="0.2">
      <c r="A208" s="118"/>
      <c r="E208" s="31"/>
      <c r="F208" s="31"/>
      <c r="I208" s="24"/>
    </row>
    <row r="209" spans="1:9" s="3" customFormat="1" ht="11.25" x14ac:dyDescent="0.2">
      <c r="A209" s="118"/>
      <c r="E209" s="31"/>
      <c r="F209" s="31"/>
      <c r="I209" s="24"/>
    </row>
    <row r="210" spans="1:9" s="3" customFormat="1" ht="11.25" x14ac:dyDescent="0.2">
      <c r="A210" s="118"/>
      <c r="E210" s="31"/>
      <c r="F210" s="31"/>
      <c r="I210" s="24"/>
    </row>
    <row r="211" spans="1:9" s="3" customFormat="1" ht="11.25" x14ac:dyDescent="0.2">
      <c r="A211" s="118"/>
      <c r="E211" s="31"/>
      <c r="F211" s="31"/>
      <c r="I211" s="24"/>
    </row>
    <row r="212" spans="1:9" s="3" customFormat="1" ht="11.25" x14ac:dyDescent="0.2">
      <c r="A212" s="118"/>
      <c r="E212" s="31"/>
      <c r="F212" s="31"/>
      <c r="I212" s="24"/>
    </row>
    <row r="213" spans="1:9" s="3" customFormat="1" ht="11.25" x14ac:dyDescent="0.2">
      <c r="A213" s="118"/>
      <c r="E213" s="31"/>
      <c r="F213" s="31"/>
      <c r="I213" s="24"/>
    </row>
    <row r="214" spans="1:9" s="3" customFormat="1" ht="11.25" x14ac:dyDescent="0.2">
      <c r="A214" s="118"/>
      <c r="E214" s="31"/>
      <c r="F214" s="31"/>
      <c r="I214" s="24"/>
    </row>
    <row r="215" spans="1:9" s="3" customFormat="1" ht="11.25" x14ac:dyDescent="0.2">
      <c r="A215" s="118"/>
      <c r="E215" s="31"/>
      <c r="F215" s="31"/>
      <c r="I215" s="24"/>
    </row>
    <row r="216" spans="1:9" s="3" customFormat="1" ht="11.25" x14ac:dyDescent="0.2">
      <c r="A216" s="118"/>
      <c r="E216" s="31"/>
      <c r="F216" s="31"/>
      <c r="I216" s="24"/>
    </row>
    <row r="217" spans="1:9" s="3" customFormat="1" ht="11.25" x14ac:dyDescent="0.2">
      <c r="A217" s="118"/>
      <c r="E217" s="31"/>
      <c r="F217" s="31"/>
      <c r="I217" s="24"/>
    </row>
    <row r="218" spans="1:9" s="3" customFormat="1" ht="11.25" x14ac:dyDescent="0.2">
      <c r="A218" s="118"/>
      <c r="E218" s="31"/>
      <c r="F218" s="31"/>
      <c r="I218" s="24"/>
    </row>
    <row r="219" spans="1:9" s="3" customFormat="1" ht="11.25" x14ac:dyDescent="0.2">
      <c r="A219" s="118"/>
      <c r="E219" s="31"/>
      <c r="F219" s="31"/>
      <c r="I219" s="24"/>
    </row>
    <row r="220" spans="1:9" s="3" customFormat="1" ht="11.25" x14ac:dyDescent="0.2">
      <c r="A220" s="118"/>
      <c r="E220" s="31"/>
      <c r="F220" s="31"/>
      <c r="I220" s="24"/>
    </row>
    <row r="221" spans="1:9" s="3" customFormat="1" ht="11.25" x14ac:dyDescent="0.2">
      <c r="A221" s="118"/>
      <c r="E221" s="31"/>
      <c r="F221" s="31"/>
      <c r="I221" s="24"/>
    </row>
    <row r="222" spans="1:9" s="3" customFormat="1" ht="11.25" x14ac:dyDescent="0.2">
      <c r="A222" s="118"/>
      <c r="E222" s="31"/>
      <c r="F222" s="31"/>
      <c r="I222" s="24"/>
    </row>
    <row r="223" spans="1:9" s="3" customFormat="1" ht="11.25" x14ac:dyDescent="0.2">
      <c r="A223" s="118"/>
      <c r="E223" s="31"/>
      <c r="F223" s="31"/>
      <c r="I223" s="24"/>
    </row>
    <row r="224" spans="1:9" s="3" customFormat="1" ht="11.25" x14ac:dyDescent="0.2">
      <c r="A224" s="118"/>
      <c r="E224" s="31"/>
      <c r="F224" s="31"/>
      <c r="I224" s="24"/>
    </row>
    <row r="225" spans="1:9" s="3" customFormat="1" ht="11.25" x14ac:dyDescent="0.2">
      <c r="A225" s="118"/>
      <c r="E225" s="31"/>
      <c r="F225" s="31"/>
      <c r="I225" s="24"/>
    </row>
    <row r="226" spans="1:9" s="3" customFormat="1" ht="11.25" x14ac:dyDescent="0.2">
      <c r="A226" s="118"/>
      <c r="E226" s="31"/>
      <c r="F226" s="31"/>
      <c r="I226" s="24"/>
    </row>
    <row r="227" spans="1:9" s="3" customFormat="1" ht="11.25" x14ac:dyDescent="0.2">
      <c r="A227" s="118"/>
      <c r="E227" s="31"/>
      <c r="F227" s="31"/>
      <c r="I227" s="24"/>
    </row>
    <row r="228" spans="1:9" s="3" customFormat="1" ht="11.25" x14ac:dyDescent="0.2">
      <c r="A228" s="118"/>
      <c r="E228" s="31"/>
      <c r="F228" s="31"/>
      <c r="I228" s="24"/>
    </row>
    <row r="229" spans="1:9" s="3" customFormat="1" ht="11.25" x14ac:dyDescent="0.2">
      <c r="A229" s="118"/>
      <c r="E229" s="31"/>
      <c r="F229" s="31"/>
      <c r="I229" s="24"/>
    </row>
    <row r="230" spans="1:9" s="3" customFormat="1" ht="11.25" x14ac:dyDescent="0.2">
      <c r="A230" s="118"/>
      <c r="E230" s="31"/>
      <c r="F230" s="31"/>
      <c r="I230" s="24"/>
    </row>
    <row r="231" spans="1:9" s="3" customFormat="1" ht="11.25" x14ac:dyDescent="0.2">
      <c r="A231" s="118"/>
      <c r="E231" s="31"/>
      <c r="F231" s="31"/>
      <c r="I231" s="24"/>
    </row>
    <row r="232" spans="1:9" s="3" customFormat="1" ht="11.25" x14ac:dyDescent="0.2">
      <c r="A232" s="118"/>
      <c r="E232" s="31"/>
      <c r="F232" s="31"/>
      <c r="I232" s="24"/>
    </row>
    <row r="233" spans="1:9" s="3" customFormat="1" ht="11.25" x14ac:dyDescent="0.2">
      <c r="A233" s="118"/>
      <c r="E233" s="31"/>
      <c r="F233" s="31"/>
      <c r="I233" s="24"/>
    </row>
    <row r="234" spans="1:9" s="3" customFormat="1" ht="11.25" x14ac:dyDescent="0.2">
      <c r="A234" s="118"/>
      <c r="E234" s="31"/>
      <c r="F234" s="31"/>
      <c r="I234" s="24"/>
    </row>
    <row r="235" spans="1:9" s="3" customFormat="1" ht="11.25" x14ac:dyDescent="0.2">
      <c r="A235" s="118"/>
      <c r="E235" s="31"/>
      <c r="F235" s="31"/>
      <c r="I235" s="24"/>
    </row>
    <row r="236" spans="1:9" s="3" customFormat="1" ht="11.25" x14ac:dyDescent="0.2">
      <c r="A236" s="118"/>
      <c r="E236" s="31"/>
      <c r="F236" s="31"/>
      <c r="I236" s="24"/>
    </row>
    <row r="237" spans="1:9" s="3" customFormat="1" ht="11.25" x14ac:dyDescent="0.2">
      <c r="A237" s="118"/>
      <c r="E237" s="31"/>
      <c r="F237" s="31"/>
      <c r="I237" s="24"/>
    </row>
    <row r="238" spans="1:9" s="3" customFormat="1" ht="11.25" x14ac:dyDescent="0.2">
      <c r="A238" s="118"/>
      <c r="E238" s="31"/>
      <c r="F238" s="31"/>
      <c r="I238" s="24"/>
    </row>
    <row r="239" spans="1:9" s="3" customFormat="1" ht="11.25" x14ac:dyDescent="0.2">
      <c r="A239" s="118"/>
      <c r="E239" s="31"/>
      <c r="F239" s="31"/>
      <c r="I239" s="24"/>
    </row>
    <row r="240" spans="1:9" s="3" customFormat="1" ht="11.25" x14ac:dyDescent="0.2">
      <c r="A240" s="118"/>
      <c r="E240" s="31"/>
      <c r="F240" s="31"/>
      <c r="I240" s="24"/>
    </row>
    <row r="241" spans="1:9" s="3" customFormat="1" ht="11.25" x14ac:dyDescent="0.2">
      <c r="A241" s="118"/>
      <c r="E241" s="31"/>
      <c r="F241" s="31"/>
      <c r="I241" s="24"/>
    </row>
    <row r="242" spans="1:9" s="3" customFormat="1" ht="11.25" x14ac:dyDescent="0.2">
      <c r="A242" s="118"/>
      <c r="E242" s="31"/>
      <c r="F242" s="31"/>
      <c r="I242" s="24"/>
    </row>
    <row r="243" spans="1:9" s="3" customFormat="1" ht="11.25" x14ac:dyDescent="0.2">
      <c r="A243" s="118"/>
      <c r="E243" s="31"/>
      <c r="F243" s="31"/>
      <c r="I243" s="24"/>
    </row>
    <row r="244" spans="1:9" s="3" customFormat="1" ht="11.25" x14ac:dyDescent="0.2">
      <c r="A244" s="118"/>
      <c r="E244" s="31"/>
      <c r="F244" s="31"/>
      <c r="I244" s="24"/>
    </row>
    <row r="245" spans="1:9" s="3" customFormat="1" ht="11.25" x14ac:dyDescent="0.2">
      <c r="A245" s="118"/>
      <c r="E245" s="31"/>
      <c r="F245" s="31"/>
      <c r="I245" s="24"/>
    </row>
    <row r="246" spans="1:9" s="3" customFormat="1" ht="11.25" x14ac:dyDescent="0.2">
      <c r="A246" s="118"/>
      <c r="E246" s="31"/>
      <c r="F246" s="31"/>
      <c r="I246" s="24"/>
    </row>
    <row r="247" spans="1:9" s="3" customFormat="1" ht="11.25" x14ac:dyDescent="0.2">
      <c r="A247" s="118"/>
      <c r="E247" s="31"/>
      <c r="F247" s="31"/>
      <c r="I247" s="24"/>
    </row>
    <row r="248" spans="1:9" s="3" customFormat="1" ht="11.25" x14ac:dyDescent="0.2">
      <c r="A248" s="118"/>
      <c r="E248" s="31"/>
      <c r="F248" s="31"/>
      <c r="I248" s="24"/>
    </row>
    <row r="249" spans="1:9" s="3" customFormat="1" ht="11.25" x14ac:dyDescent="0.2">
      <c r="A249" s="118"/>
      <c r="E249" s="31"/>
      <c r="F249" s="31"/>
      <c r="I249" s="24"/>
    </row>
    <row r="250" spans="1:9" s="3" customFormat="1" ht="11.25" x14ac:dyDescent="0.2">
      <c r="A250" s="118"/>
      <c r="E250" s="31"/>
      <c r="F250" s="31"/>
      <c r="I250" s="24"/>
    </row>
    <row r="251" spans="1:9" s="3" customFormat="1" ht="11.25" x14ac:dyDescent="0.2">
      <c r="A251" s="118"/>
      <c r="E251" s="31"/>
      <c r="F251" s="31"/>
      <c r="I251" s="24"/>
    </row>
    <row r="252" spans="1:9" s="3" customFormat="1" ht="11.25" x14ac:dyDescent="0.2">
      <c r="A252" s="118"/>
      <c r="E252" s="31"/>
      <c r="F252" s="31"/>
      <c r="I252" s="24"/>
    </row>
    <row r="253" spans="1:9" s="3" customFormat="1" ht="11.25" x14ac:dyDescent="0.2">
      <c r="A253" s="118"/>
      <c r="E253" s="31"/>
      <c r="F253" s="31"/>
      <c r="I253" s="24"/>
    </row>
    <row r="254" spans="1:9" s="3" customFormat="1" ht="11.25" x14ac:dyDescent="0.2">
      <c r="A254" s="118"/>
      <c r="E254" s="31"/>
      <c r="F254" s="31"/>
      <c r="I254" s="24"/>
    </row>
    <row r="255" spans="1:9" s="3" customFormat="1" ht="11.25" x14ac:dyDescent="0.2">
      <c r="A255" s="118"/>
      <c r="E255" s="31"/>
      <c r="F255" s="31"/>
      <c r="I255" s="24"/>
    </row>
    <row r="256" spans="1:9" s="3" customFormat="1" ht="11.25" x14ac:dyDescent="0.2">
      <c r="A256" s="118"/>
      <c r="E256" s="31"/>
      <c r="F256" s="31"/>
      <c r="I256" s="24"/>
    </row>
    <row r="257" spans="1:9" s="3" customFormat="1" ht="11.25" x14ac:dyDescent="0.2">
      <c r="A257" s="118"/>
      <c r="E257" s="31"/>
      <c r="F257" s="31"/>
      <c r="I257" s="24"/>
    </row>
    <row r="258" spans="1:9" s="3" customFormat="1" ht="11.25" x14ac:dyDescent="0.2">
      <c r="A258" s="118"/>
      <c r="E258" s="31"/>
      <c r="F258" s="31"/>
      <c r="I258" s="24"/>
    </row>
    <row r="259" spans="1:9" s="3" customFormat="1" ht="11.25" x14ac:dyDescent="0.2">
      <c r="A259" s="118"/>
      <c r="E259" s="31"/>
      <c r="F259" s="31"/>
      <c r="I259" s="24"/>
    </row>
    <row r="260" spans="1:9" s="3" customFormat="1" ht="11.25" x14ac:dyDescent="0.2">
      <c r="A260" s="118"/>
      <c r="E260" s="31"/>
      <c r="F260" s="31"/>
      <c r="I260" s="24"/>
    </row>
    <row r="261" spans="1:9" s="3" customFormat="1" ht="11.25" x14ac:dyDescent="0.2">
      <c r="A261" s="118"/>
      <c r="E261" s="31"/>
      <c r="F261" s="31"/>
      <c r="I261" s="24"/>
    </row>
    <row r="262" spans="1:9" s="3" customFormat="1" ht="11.25" x14ac:dyDescent="0.2">
      <c r="A262" s="118"/>
      <c r="E262" s="31"/>
      <c r="F262" s="31"/>
      <c r="I262" s="24"/>
    </row>
    <row r="263" spans="1:9" s="3" customFormat="1" ht="11.25" x14ac:dyDescent="0.2">
      <c r="A263" s="118"/>
      <c r="E263" s="31"/>
      <c r="F263" s="31"/>
      <c r="I263" s="24"/>
    </row>
    <row r="264" spans="1:9" s="3" customFormat="1" ht="11.25" x14ac:dyDescent="0.2">
      <c r="A264" s="118"/>
      <c r="E264" s="31"/>
      <c r="F264" s="31"/>
      <c r="I264" s="24"/>
    </row>
    <row r="265" spans="1:9" s="3" customFormat="1" ht="11.25" x14ac:dyDescent="0.2">
      <c r="A265" s="118"/>
      <c r="E265" s="31"/>
      <c r="F265" s="31"/>
      <c r="I265" s="24"/>
    </row>
    <row r="266" spans="1:9" s="3" customFormat="1" ht="11.25" x14ac:dyDescent="0.2">
      <c r="A266" s="118"/>
      <c r="E266" s="31"/>
      <c r="F266" s="31"/>
      <c r="I266" s="24"/>
    </row>
    <row r="267" spans="1:9" s="3" customFormat="1" ht="11.25" x14ac:dyDescent="0.2">
      <c r="A267" s="118"/>
      <c r="E267" s="31"/>
      <c r="F267" s="31"/>
      <c r="I267" s="24"/>
    </row>
    <row r="268" spans="1:9" s="3" customFormat="1" ht="11.25" x14ac:dyDescent="0.2">
      <c r="A268" s="118"/>
      <c r="E268" s="31"/>
      <c r="F268" s="31"/>
      <c r="I268" s="24"/>
    </row>
    <row r="269" spans="1:9" s="3" customFormat="1" ht="11.25" x14ac:dyDescent="0.2">
      <c r="A269" s="118"/>
      <c r="E269" s="31"/>
      <c r="F269" s="31"/>
      <c r="I269" s="24"/>
    </row>
    <row r="270" spans="1:9" s="3" customFormat="1" ht="11.25" x14ac:dyDescent="0.2">
      <c r="A270" s="118"/>
      <c r="E270" s="31"/>
      <c r="F270" s="31"/>
      <c r="I270" s="24"/>
    </row>
    <row r="271" spans="1:9" s="3" customFormat="1" ht="11.25" x14ac:dyDescent="0.2">
      <c r="A271" s="118"/>
      <c r="E271" s="31"/>
      <c r="F271" s="31"/>
      <c r="I271" s="24"/>
    </row>
    <row r="272" spans="1:9" s="3" customFormat="1" ht="11.25" x14ac:dyDescent="0.2">
      <c r="A272" s="118"/>
      <c r="E272" s="31"/>
      <c r="F272" s="31"/>
      <c r="I272" s="24"/>
    </row>
    <row r="273" spans="1:9" s="3" customFormat="1" ht="11.25" x14ac:dyDescent="0.2">
      <c r="A273" s="118"/>
      <c r="E273" s="31"/>
      <c r="F273" s="31"/>
      <c r="I273" s="24"/>
    </row>
    <row r="274" spans="1:9" s="3" customFormat="1" ht="11.25" x14ac:dyDescent="0.2">
      <c r="A274" s="118"/>
      <c r="E274" s="31"/>
      <c r="F274" s="31"/>
      <c r="I274" s="24"/>
    </row>
    <row r="275" spans="1:9" s="3" customFormat="1" ht="11.25" x14ac:dyDescent="0.2">
      <c r="A275" s="118"/>
      <c r="E275" s="31"/>
      <c r="F275" s="31"/>
      <c r="I275" s="24"/>
    </row>
    <row r="276" spans="1:9" s="3" customFormat="1" ht="11.25" x14ac:dyDescent="0.2">
      <c r="A276" s="118"/>
      <c r="E276" s="31"/>
      <c r="F276" s="31"/>
      <c r="I276" s="24"/>
    </row>
    <row r="277" spans="1:9" s="3" customFormat="1" ht="11.25" x14ac:dyDescent="0.2">
      <c r="A277" s="118"/>
      <c r="E277" s="31"/>
      <c r="F277" s="31"/>
      <c r="I277" s="24"/>
    </row>
    <row r="278" spans="1:9" s="3" customFormat="1" ht="11.25" x14ac:dyDescent="0.2">
      <c r="A278" s="118"/>
      <c r="E278" s="31"/>
      <c r="F278" s="31"/>
      <c r="I278" s="24"/>
    </row>
    <row r="279" spans="1:9" s="3" customFormat="1" ht="11.25" x14ac:dyDescent="0.2">
      <c r="A279" s="118"/>
      <c r="E279" s="31"/>
      <c r="F279" s="31"/>
      <c r="I279" s="24"/>
    </row>
    <row r="280" spans="1:9" s="3" customFormat="1" ht="11.25" x14ac:dyDescent="0.2">
      <c r="A280" s="118"/>
      <c r="E280" s="31"/>
      <c r="F280" s="31"/>
      <c r="I280" s="24"/>
    </row>
    <row r="281" spans="1:9" s="3" customFormat="1" ht="11.25" x14ac:dyDescent="0.2">
      <c r="A281" s="118"/>
      <c r="E281" s="31"/>
      <c r="F281" s="31"/>
      <c r="I281" s="24"/>
    </row>
    <row r="282" spans="1:9" s="3" customFormat="1" ht="11.25" x14ac:dyDescent="0.2">
      <c r="A282" s="118"/>
      <c r="E282" s="31"/>
      <c r="F282" s="31"/>
      <c r="I282" s="24"/>
    </row>
    <row r="283" spans="1:9" s="3" customFormat="1" ht="11.25" x14ac:dyDescent="0.2">
      <c r="A283" s="118"/>
      <c r="E283" s="31"/>
      <c r="F283" s="31"/>
      <c r="I283" s="24"/>
    </row>
    <row r="284" spans="1:9" s="3" customFormat="1" ht="11.25" x14ac:dyDescent="0.2">
      <c r="A284" s="118"/>
      <c r="E284" s="31"/>
      <c r="F284" s="31"/>
      <c r="I284" s="24"/>
    </row>
    <row r="285" spans="1:9" s="3" customFormat="1" ht="11.25" x14ac:dyDescent="0.2">
      <c r="A285" s="118"/>
      <c r="E285" s="31"/>
      <c r="F285" s="31"/>
      <c r="I285" s="24"/>
    </row>
    <row r="286" spans="1:9" s="3" customFormat="1" ht="11.25" x14ac:dyDescent="0.2">
      <c r="A286" s="118"/>
      <c r="E286" s="31"/>
      <c r="F286" s="31"/>
      <c r="I286" s="24"/>
    </row>
    <row r="287" spans="1:9" s="3" customFormat="1" ht="11.25" x14ac:dyDescent="0.2">
      <c r="A287" s="118"/>
      <c r="E287" s="31"/>
      <c r="F287" s="31"/>
      <c r="I287" s="24"/>
    </row>
    <row r="288" spans="1:9" s="3" customFormat="1" ht="11.25" x14ac:dyDescent="0.2">
      <c r="A288" s="118"/>
      <c r="E288" s="31"/>
      <c r="F288" s="31"/>
      <c r="I288" s="24"/>
    </row>
    <row r="289" spans="1:9" s="3" customFormat="1" ht="11.25" x14ac:dyDescent="0.2">
      <c r="A289" s="118"/>
      <c r="E289" s="31"/>
      <c r="F289" s="31"/>
      <c r="I289" s="24"/>
    </row>
    <row r="290" spans="1:9" s="3" customFormat="1" ht="11.25" x14ac:dyDescent="0.2">
      <c r="A290" s="118"/>
      <c r="E290" s="31"/>
      <c r="F290" s="31"/>
      <c r="I290" s="24"/>
    </row>
    <row r="291" spans="1:9" s="3" customFormat="1" ht="11.25" x14ac:dyDescent="0.2">
      <c r="A291" s="118"/>
      <c r="E291" s="31"/>
      <c r="F291" s="31"/>
      <c r="I291" s="24"/>
    </row>
    <row r="292" spans="1:9" s="3" customFormat="1" ht="11.25" x14ac:dyDescent="0.2">
      <c r="A292" s="118"/>
      <c r="E292" s="31"/>
      <c r="F292" s="31"/>
      <c r="I292" s="24"/>
    </row>
    <row r="293" spans="1:9" s="3" customFormat="1" ht="11.25" x14ac:dyDescent="0.2">
      <c r="A293" s="118"/>
      <c r="E293" s="31"/>
      <c r="F293" s="31"/>
      <c r="I293" s="24"/>
    </row>
    <row r="294" spans="1:9" s="3" customFormat="1" ht="11.25" x14ac:dyDescent="0.2">
      <c r="A294" s="118"/>
      <c r="E294" s="31"/>
      <c r="F294" s="31"/>
      <c r="I294" s="24"/>
    </row>
    <row r="295" spans="1:9" s="3" customFormat="1" ht="11.25" x14ac:dyDescent="0.2">
      <c r="A295" s="118"/>
      <c r="E295" s="31"/>
      <c r="F295" s="31"/>
      <c r="I295" s="24"/>
    </row>
    <row r="296" spans="1:9" s="3" customFormat="1" ht="11.25" x14ac:dyDescent="0.2">
      <c r="A296" s="118"/>
      <c r="E296" s="31"/>
      <c r="F296" s="31"/>
      <c r="I296" s="24"/>
    </row>
    <row r="297" spans="1:9" s="3" customFormat="1" ht="11.25" x14ac:dyDescent="0.2">
      <c r="A297" s="118"/>
      <c r="E297" s="31"/>
      <c r="F297" s="31"/>
      <c r="I297" s="24"/>
    </row>
    <row r="298" spans="1:9" s="3" customFormat="1" ht="11.25" x14ac:dyDescent="0.2">
      <c r="A298" s="118"/>
      <c r="E298" s="31"/>
      <c r="F298" s="31"/>
      <c r="I298" s="24"/>
    </row>
    <row r="299" spans="1:9" s="3" customFormat="1" ht="11.25" x14ac:dyDescent="0.2">
      <c r="A299" s="118"/>
      <c r="E299" s="31"/>
      <c r="F299" s="31"/>
      <c r="I299" s="24"/>
    </row>
    <row r="300" spans="1:9" s="3" customFormat="1" ht="11.25" x14ac:dyDescent="0.2">
      <c r="A300" s="118"/>
      <c r="E300" s="31"/>
      <c r="F300" s="31"/>
      <c r="I300" s="24"/>
    </row>
    <row r="301" spans="1:9" s="3" customFormat="1" ht="11.25" x14ac:dyDescent="0.2">
      <c r="A301" s="118"/>
      <c r="E301" s="31"/>
      <c r="F301" s="31"/>
      <c r="I301" s="24"/>
    </row>
    <row r="302" spans="1:9" s="3" customFormat="1" ht="11.25" x14ac:dyDescent="0.2">
      <c r="A302" s="118"/>
      <c r="E302" s="31"/>
      <c r="F302" s="31"/>
      <c r="I302" s="24"/>
    </row>
    <row r="303" spans="1:9" s="3" customFormat="1" ht="11.25" x14ac:dyDescent="0.2">
      <c r="A303" s="118"/>
      <c r="E303" s="31"/>
      <c r="F303" s="31"/>
      <c r="I303" s="24"/>
    </row>
    <row r="304" spans="1:9" s="3" customFormat="1" ht="11.25" x14ac:dyDescent="0.2">
      <c r="A304" s="118"/>
      <c r="E304" s="31"/>
      <c r="F304" s="31"/>
      <c r="I304" s="24"/>
    </row>
    <row r="305" spans="1:12" s="3" customFormat="1" ht="11.25" x14ac:dyDescent="0.2">
      <c r="A305" s="118"/>
      <c r="E305" s="31"/>
      <c r="F305" s="31"/>
      <c r="I305" s="24"/>
    </row>
    <row r="306" spans="1:12" s="3" customFormat="1" ht="11.25" x14ac:dyDescent="0.2">
      <c r="A306" s="118"/>
      <c r="E306" s="31"/>
      <c r="F306" s="31"/>
      <c r="I306" s="24"/>
    </row>
    <row r="307" spans="1:12" s="3" customFormat="1" ht="11.25" x14ac:dyDescent="0.2">
      <c r="A307" s="93"/>
      <c r="E307" s="31"/>
      <c r="F307" s="106">
        <f>SUM(F9:F180)</f>
        <v>102859436.00000001</v>
      </c>
      <c r="G307" s="26"/>
      <c r="H307" s="26"/>
      <c r="I307" s="92"/>
      <c r="J307" s="26"/>
      <c r="K307" s="26"/>
      <c r="L307" s="94">
        <f>SUM(L9:L180)</f>
        <v>63226011.956799984</v>
      </c>
    </row>
    <row r="308" spans="1:12" s="3" customFormat="1" ht="11.25" x14ac:dyDescent="0.2">
      <c r="A308" s="31"/>
      <c r="E308" s="31"/>
      <c r="F308" s="31"/>
      <c r="I308" s="24"/>
    </row>
    <row r="309" spans="1:12" s="3" customFormat="1" ht="11.25" x14ac:dyDescent="0.2">
      <c r="A309" s="31"/>
      <c r="E309" s="31"/>
      <c r="F309" s="31"/>
      <c r="I309" s="24"/>
    </row>
    <row r="310" spans="1:12" s="3" customFormat="1" ht="11.25" x14ac:dyDescent="0.2">
      <c r="A310" s="31"/>
      <c r="E310" s="31"/>
      <c r="F310" s="31"/>
      <c r="I310" s="24"/>
    </row>
    <row r="311" spans="1:12" s="3" customFormat="1" ht="11.25" x14ac:dyDescent="0.2">
      <c r="A311" s="24"/>
      <c r="E311" s="31"/>
      <c r="F311" s="31"/>
      <c r="I311" s="24"/>
    </row>
    <row r="312" spans="1:12" s="3" customFormat="1" ht="11.25" x14ac:dyDescent="0.2">
      <c r="A312" s="31"/>
      <c r="E312" s="31"/>
      <c r="F312" s="31"/>
      <c r="I312" s="24"/>
    </row>
    <row r="313" spans="1:12" s="3" customFormat="1" ht="11.25" x14ac:dyDescent="0.2">
      <c r="A313" s="31"/>
      <c r="E313" s="31"/>
      <c r="F313" s="31"/>
      <c r="I313" s="24"/>
    </row>
    <row r="314" spans="1:12" s="3" customFormat="1" ht="11.25" x14ac:dyDescent="0.2">
      <c r="A314" s="31"/>
      <c r="E314" s="31"/>
      <c r="F314" s="31"/>
      <c r="I314" s="24"/>
    </row>
    <row r="315" spans="1:12" s="3" customFormat="1" ht="11.25" x14ac:dyDescent="0.2">
      <c r="A315" s="31"/>
      <c r="E315" s="31"/>
      <c r="F315" s="31"/>
      <c r="I315" s="24"/>
    </row>
    <row r="316" spans="1:12" s="3" customFormat="1" ht="11.25" x14ac:dyDescent="0.2">
      <c r="A316" s="31"/>
      <c r="E316" s="31"/>
      <c r="F316" s="31"/>
      <c r="I316" s="24"/>
    </row>
    <row r="317" spans="1:12" s="3" customFormat="1" ht="11.25" x14ac:dyDescent="0.2">
      <c r="A317" s="95"/>
      <c r="E317" s="31"/>
      <c r="F317" s="31"/>
      <c r="I317" s="24"/>
    </row>
    <row r="318" spans="1:12" x14ac:dyDescent="0.25">
      <c r="A318" s="96"/>
    </row>
    <row r="319" spans="1:12" x14ac:dyDescent="0.25">
      <c r="A319" s="96"/>
    </row>
  </sheetData>
  <autoFilter ref="A4:O149"/>
  <mergeCells count="69">
    <mergeCell ref="A1:K1"/>
    <mergeCell ref="A3:A4"/>
    <mergeCell ref="B3:B4"/>
    <mergeCell ref="C3:C4"/>
    <mergeCell ref="D3:D4"/>
    <mergeCell ref="E3:E4"/>
    <mergeCell ref="F3:F4"/>
    <mergeCell ref="H3:H4"/>
    <mergeCell ref="I3:I4"/>
    <mergeCell ref="J3:J4"/>
    <mergeCell ref="K3:K4"/>
    <mergeCell ref="L3:L4"/>
    <mergeCell ref="A6:K6"/>
    <mergeCell ref="A139:K139"/>
    <mergeCell ref="B145:K145"/>
    <mergeCell ref="A133:K133"/>
    <mergeCell ref="A134:A135"/>
    <mergeCell ref="B134:B135"/>
    <mergeCell ref="C134:C135"/>
    <mergeCell ref="D134:D135"/>
    <mergeCell ref="E134:E135"/>
    <mergeCell ref="F134:F135"/>
    <mergeCell ref="H134:H135"/>
    <mergeCell ref="I134:I135"/>
    <mergeCell ref="J134:J135"/>
    <mergeCell ref="K134:K135"/>
    <mergeCell ref="A140:A141"/>
    <mergeCell ref="D140:D141"/>
    <mergeCell ref="E140:E141"/>
    <mergeCell ref="F140:F141"/>
    <mergeCell ref="K146:K147"/>
    <mergeCell ref="L146:L147"/>
    <mergeCell ref="H140:H141"/>
    <mergeCell ref="I140:I141"/>
    <mergeCell ref="J140:J141"/>
    <mergeCell ref="K140:K141"/>
    <mergeCell ref="H146:H147"/>
    <mergeCell ref="D146:D147"/>
    <mergeCell ref="E146:E147"/>
    <mergeCell ref="F146:F147"/>
    <mergeCell ref="I146:I147"/>
    <mergeCell ref="J146:J147"/>
    <mergeCell ref="F152:F153"/>
    <mergeCell ref="H152:H153"/>
    <mergeCell ref="I152:I153"/>
    <mergeCell ref="J152:J153"/>
    <mergeCell ref="K152:K153"/>
    <mergeCell ref="B140:B141"/>
    <mergeCell ref="C140:C141"/>
    <mergeCell ref="A157:A158"/>
    <mergeCell ref="B157:B158"/>
    <mergeCell ref="C157:C158"/>
    <mergeCell ref="A146:A147"/>
    <mergeCell ref="B156:K156"/>
    <mergeCell ref="B151:K151"/>
    <mergeCell ref="B146:B147"/>
    <mergeCell ref="C146:C147"/>
    <mergeCell ref="A152:A153"/>
    <mergeCell ref="B152:B153"/>
    <mergeCell ref="C152:C153"/>
    <mergeCell ref="D152:D153"/>
    <mergeCell ref="E152:E153"/>
    <mergeCell ref="J157:J158"/>
    <mergeCell ref="K157:K158"/>
    <mergeCell ref="D157:D158"/>
    <mergeCell ref="E157:E158"/>
    <mergeCell ref="F157:F158"/>
    <mergeCell ref="H157:H158"/>
    <mergeCell ref="I157:I158"/>
  </mergeCells>
  <pageMargins left="0.23622047244094491" right="0.23622047244094491" top="0" bottom="0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selection activeCell="G70" sqref="A1:G70"/>
    </sheetView>
  </sheetViews>
  <sheetFormatPr defaultRowHeight="15" x14ac:dyDescent="0.25"/>
  <cols>
    <col min="1" max="1" width="4.5703125" style="53" customWidth="1"/>
    <col min="2" max="2" width="38.28515625" style="53" customWidth="1"/>
    <col min="3" max="3" width="14.85546875" style="98" customWidth="1"/>
    <col min="4" max="4" width="15.140625" style="98" customWidth="1"/>
    <col min="5" max="5" width="15.85546875" style="53" customWidth="1"/>
    <col min="6" max="6" width="16.5703125" style="53" customWidth="1"/>
    <col min="7" max="7" width="24.28515625" style="53" customWidth="1"/>
    <col min="8" max="8" width="11.7109375" style="53" bestFit="1" customWidth="1"/>
    <col min="9" max="16384" width="9.140625" style="53"/>
  </cols>
  <sheetData>
    <row r="1" spans="1:8" ht="35.25" customHeight="1" x14ac:dyDescent="0.25">
      <c r="A1" s="145" t="s">
        <v>121</v>
      </c>
      <c r="B1" s="145"/>
      <c r="C1" s="145"/>
      <c r="D1" s="145"/>
      <c r="E1" s="145"/>
      <c r="F1" s="145"/>
      <c r="G1" s="145"/>
    </row>
    <row r="4" spans="1:8" ht="120" x14ac:dyDescent="0.25">
      <c r="A4" s="63" t="s">
        <v>1</v>
      </c>
      <c r="B4" s="46" t="s">
        <v>122</v>
      </c>
      <c r="C4" s="46" t="s">
        <v>123</v>
      </c>
      <c r="D4" s="46" t="s">
        <v>124</v>
      </c>
      <c r="E4" s="46" t="s">
        <v>125</v>
      </c>
      <c r="F4" s="46" t="s">
        <v>126</v>
      </c>
      <c r="G4" s="46" t="s">
        <v>127</v>
      </c>
      <c r="H4" s="5" t="s">
        <v>11</v>
      </c>
    </row>
    <row r="5" spans="1:8" x14ac:dyDescent="0.25">
      <c r="A5" s="63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5">
        <v>8</v>
      </c>
    </row>
    <row r="6" spans="1:8" x14ac:dyDescent="0.25">
      <c r="A6" s="146" t="s">
        <v>128</v>
      </c>
      <c r="B6" s="147"/>
      <c r="C6" s="147"/>
      <c r="D6" s="147"/>
      <c r="E6" s="147"/>
      <c r="F6" s="147"/>
      <c r="G6" s="148"/>
      <c r="H6" s="6"/>
    </row>
    <row r="7" spans="1:8" ht="23.25" x14ac:dyDescent="0.25">
      <c r="A7" s="64">
        <v>1</v>
      </c>
      <c r="B7" s="7" t="s">
        <v>129</v>
      </c>
      <c r="C7" s="109">
        <v>0</v>
      </c>
      <c r="D7" s="111">
        <v>39392</v>
      </c>
      <c r="E7" s="65" t="s">
        <v>130</v>
      </c>
      <c r="F7" s="114" t="s">
        <v>14</v>
      </c>
      <c r="G7" s="114" t="s">
        <v>111</v>
      </c>
      <c r="H7" s="66">
        <v>0</v>
      </c>
    </row>
    <row r="8" spans="1:8" ht="23.25" x14ac:dyDescent="0.25">
      <c r="A8" s="64">
        <v>2</v>
      </c>
      <c r="B8" s="7" t="s">
        <v>131</v>
      </c>
      <c r="C8" s="109">
        <v>7772</v>
      </c>
      <c r="D8" s="112">
        <v>39392</v>
      </c>
      <c r="E8" s="65" t="s">
        <v>130</v>
      </c>
      <c r="F8" s="114" t="s">
        <v>14</v>
      </c>
      <c r="G8" s="67" t="s">
        <v>111</v>
      </c>
      <c r="H8" s="52">
        <v>0</v>
      </c>
    </row>
    <row r="9" spans="1:8" ht="23.25" x14ac:dyDescent="0.25">
      <c r="A9" s="64">
        <v>3</v>
      </c>
      <c r="B9" s="7" t="s">
        <v>132</v>
      </c>
      <c r="C9" s="109">
        <v>4551</v>
      </c>
      <c r="D9" s="112">
        <v>39392</v>
      </c>
      <c r="E9" s="65" t="s">
        <v>130</v>
      </c>
      <c r="F9" s="114" t="s">
        <v>14</v>
      </c>
      <c r="G9" s="67" t="s">
        <v>111</v>
      </c>
      <c r="H9" s="52">
        <v>0</v>
      </c>
    </row>
    <row r="10" spans="1:8" ht="23.25" x14ac:dyDescent="0.25">
      <c r="A10" s="64">
        <v>4</v>
      </c>
      <c r="B10" s="7" t="s">
        <v>133</v>
      </c>
      <c r="C10" s="109">
        <v>5550</v>
      </c>
      <c r="D10" s="112">
        <v>39392</v>
      </c>
      <c r="E10" s="65" t="s">
        <v>130</v>
      </c>
      <c r="F10" s="114" t="s">
        <v>14</v>
      </c>
      <c r="G10" s="67" t="s">
        <v>111</v>
      </c>
      <c r="H10" s="52">
        <v>0</v>
      </c>
    </row>
    <row r="11" spans="1:8" ht="23.25" x14ac:dyDescent="0.25">
      <c r="A11" s="64">
        <v>5</v>
      </c>
      <c r="B11" s="7" t="s">
        <v>134</v>
      </c>
      <c r="C11" s="109">
        <v>5631</v>
      </c>
      <c r="D11" s="112">
        <v>39392</v>
      </c>
      <c r="E11" s="65" t="s">
        <v>130</v>
      </c>
      <c r="F11" s="114" t="s">
        <v>14</v>
      </c>
      <c r="G11" s="67" t="s">
        <v>111</v>
      </c>
      <c r="H11" s="52">
        <v>0</v>
      </c>
    </row>
    <row r="12" spans="1:8" ht="23.25" x14ac:dyDescent="0.25">
      <c r="A12" s="64">
        <v>6</v>
      </c>
      <c r="B12" s="7" t="s">
        <v>135</v>
      </c>
      <c r="C12" s="109">
        <v>7569</v>
      </c>
      <c r="D12" s="112">
        <v>39392</v>
      </c>
      <c r="E12" s="65" t="s">
        <v>130</v>
      </c>
      <c r="F12" s="114" t="s">
        <v>14</v>
      </c>
      <c r="G12" s="67" t="s">
        <v>111</v>
      </c>
      <c r="H12" s="52">
        <v>0</v>
      </c>
    </row>
    <row r="13" spans="1:8" ht="23.25" x14ac:dyDescent="0.25">
      <c r="A13" s="64">
        <v>7</v>
      </c>
      <c r="B13" s="7" t="s">
        <v>136</v>
      </c>
      <c r="C13" s="109">
        <v>21166</v>
      </c>
      <c r="D13" s="112">
        <v>39392</v>
      </c>
      <c r="E13" s="65" t="s">
        <v>130</v>
      </c>
      <c r="F13" s="114" t="s">
        <v>14</v>
      </c>
      <c r="G13" s="67" t="s">
        <v>111</v>
      </c>
      <c r="H13" s="52">
        <v>0</v>
      </c>
    </row>
    <row r="14" spans="1:8" ht="23.25" x14ac:dyDescent="0.25">
      <c r="A14" s="64">
        <v>8</v>
      </c>
      <c r="B14" s="7" t="s">
        <v>137</v>
      </c>
      <c r="C14" s="109">
        <v>26858</v>
      </c>
      <c r="D14" s="112">
        <v>39392</v>
      </c>
      <c r="E14" s="65" t="s">
        <v>130</v>
      </c>
      <c r="F14" s="114" t="s">
        <v>14</v>
      </c>
      <c r="G14" s="67" t="s">
        <v>111</v>
      </c>
      <c r="H14" s="52">
        <v>0</v>
      </c>
    </row>
    <row r="15" spans="1:8" ht="23.25" x14ac:dyDescent="0.25">
      <c r="A15" s="64">
        <v>9</v>
      </c>
      <c r="B15" s="7" t="s">
        <v>138</v>
      </c>
      <c r="C15" s="109">
        <v>26431</v>
      </c>
      <c r="D15" s="112">
        <v>39392</v>
      </c>
      <c r="E15" s="65" t="s">
        <v>130</v>
      </c>
      <c r="F15" s="114" t="s">
        <v>14</v>
      </c>
      <c r="G15" s="67" t="s">
        <v>111</v>
      </c>
      <c r="H15" s="52">
        <v>0</v>
      </c>
    </row>
    <row r="16" spans="1:8" ht="23.25" x14ac:dyDescent="0.25">
      <c r="A16" s="64">
        <v>10</v>
      </c>
      <c r="B16" s="7" t="s">
        <v>139</v>
      </c>
      <c r="C16" s="109">
        <v>3385</v>
      </c>
      <c r="D16" s="112">
        <v>39392</v>
      </c>
      <c r="E16" s="65" t="s">
        <v>130</v>
      </c>
      <c r="F16" s="114" t="s">
        <v>14</v>
      </c>
      <c r="G16" s="67" t="s">
        <v>111</v>
      </c>
      <c r="H16" s="52">
        <v>0</v>
      </c>
    </row>
    <row r="17" spans="1:8" ht="23.25" x14ac:dyDescent="0.25">
      <c r="A17" s="64">
        <v>11</v>
      </c>
      <c r="B17" s="7" t="s">
        <v>140</v>
      </c>
      <c r="C17" s="109">
        <v>7112</v>
      </c>
      <c r="D17" s="112">
        <v>39392</v>
      </c>
      <c r="E17" s="65" t="s">
        <v>130</v>
      </c>
      <c r="F17" s="114" t="s">
        <v>14</v>
      </c>
      <c r="G17" s="67" t="s">
        <v>111</v>
      </c>
      <c r="H17" s="52">
        <v>0</v>
      </c>
    </row>
    <row r="18" spans="1:8" ht="23.25" x14ac:dyDescent="0.25">
      <c r="A18" s="64">
        <v>12</v>
      </c>
      <c r="B18" s="7" t="s">
        <v>141</v>
      </c>
      <c r="C18" s="109">
        <v>4286</v>
      </c>
      <c r="D18" s="112">
        <v>39392</v>
      </c>
      <c r="E18" s="65" t="s">
        <v>130</v>
      </c>
      <c r="F18" s="114" t="s">
        <v>14</v>
      </c>
      <c r="G18" s="67" t="s">
        <v>111</v>
      </c>
      <c r="H18" s="52">
        <v>0</v>
      </c>
    </row>
    <row r="19" spans="1:8" ht="23.25" x14ac:dyDescent="0.25">
      <c r="A19" s="64">
        <v>13</v>
      </c>
      <c r="B19" s="7" t="s">
        <v>136</v>
      </c>
      <c r="C19" s="109">
        <v>21420</v>
      </c>
      <c r="D19" s="112">
        <v>39392</v>
      </c>
      <c r="E19" s="65" t="s">
        <v>130</v>
      </c>
      <c r="F19" s="114" t="s">
        <v>14</v>
      </c>
      <c r="G19" s="67" t="s">
        <v>111</v>
      </c>
      <c r="H19" s="52">
        <v>0</v>
      </c>
    </row>
    <row r="20" spans="1:8" ht="23.25" x14ac:dyDescent="0.25">
      <c r="A20" s="64">
        <v>14</v>
      </c>
      <c r="B20" s="7" t="s">
        <v>135</v>
      </c>
      <c r="C20" s="109">
        <v>5733</v>
      </c>
      <c r="D20" s="112">
        <v>39392</v>
      </c>
      <c r="E20" s="65" t="s">
        <v>130</v>
      </c>
      <c r="F20" s="114" t="s">
        <v>14</v>
      </c>
      <c r="G20" s="67" t="s">
        <v>111</v>
      </c>
      <c r="H20" s="52">
        <v>0</v>
      </c>
    </row>
    <row r="21" spans="1:8" ht="23.25" x14ac:dyDescent="0.25">
      <c r="A21" s="64">
        <v>15</v>
      </c>
      <c r="B21" s="7" t="s">
        <v>142</v>
      </c>
      <c r="C21" s="109">
        <v>11137</v>
      </c>
      <c r="D21" s="112">
        <v>39392</v>
      </c>
      <c r="E21" s="65" t="s">
        <v>130</v>
      </c>
      <c r="F21" s="114" t="s">
        <v>14</v>
      </c>
      <c r="G21" s="67" t="s">
        <v>111</v>
      </c>
      <c r="H21" s="52">
        <v>0</v>
      </c>
    </row>
    <row r="22" spans="1:8" ht="23.25" x14ac:dyDescent="0.25">
      <c r="A22" s="64">
        <v>16</v>
      </c>
      <c r="B22" s="7" t="s">
        <v>143</v>
      </c>
      <c r="C22" s="109">
        <v>34323</v>
      </c>
      <c r="D22" s="112">
        <v>39392</v>
      </c>
      <c r="E22" s="65" t="s">
        <v>130</v>
      </c>
      <c r="F22" s="114" t="s">
        <v>14</v>
      </c>
      <c r="G22" s="67" t="s">
        <v>111</v>
      </c>
      <c r="H22" s="52">
        <v>0</v>
      </c>
    </row>
    <row r="23" spans="1:8" ht="23.25" x14ac:dyDescent="0.25">
      <c r="A23" s="64">
        <v>17</v>
      </c>
      <c r="B23" s="7" t="s">
        <v>144</v>
      </c>
      <c r="C23" s="109">
        <v>6431</v>
      </c>
      <c r="D23" s="112">
        <v>39392</v>
      </c>
      <c r="E23" s="65" t="s">
        <v>130</v>
      </c>
      <c r="F23" s="114" t="s">
        <v>14</v>
      </c>
      <c r="G23" s="67" t="s">
        <v>111</v>
      </c>
      <c r="H23" s="52">
        <v>0</v>
      </c>
    </row>
    <row r="24" spans="1:8" ht="23.25" x14ac:dyDescent="0.25">
      <c r="A24" s="64">
        <v>18</v>
      </c>
      <c r="B24" s="7" t="s">
        <v>145</v>
      </c>
      <c r="C24" s="109">
        <v>8457</v>
      </c>
      <c r="D24" s="112">
        <v>39392</v>
      </c>
      <c r="E24" s="65" t="s">
        <v>130</v>
      </c>
      <c r="F24" s="114" t="s">
        <v>14</v>
      </c>
      <c r="G24" s="67" t="s">
        <v>111</v>
      </c>
      <c r="H24" s="52">
        <v>0</v>
      </c>
    </row>
    <row r="25" spans="1:8" ht="23.25" x14ac:dyDescent="0.25">
      <c r="A25" s="64">
        <v>19</v>
      </c>
      <c r="B25" s="7" t="s">
        <v>142</v>
      </c>
      <c r="C25" s="109">
        <v>11281</v>
      </c>
      <c r="D25" s="112">
        <v>39392</v>
      </c>
      <c r="E25" s="65" t="s">
        <v>130</v>
      </c>
      <c r="F25" s="114" t="s">
        <v>14</v>
      </c>
      <c r="G25" s="67" t="s">
        <v>111</v>
      </c>
      <c r="H25" s="52">
        <v>0</v>
      </c>
    </row>
    <row r="26" spans="1:8" ht="23.25" x14ac:dyDescent="0.25">
      <c r="A26" s="64">
        <v>20</v>
      </c>
      <c r="B26" s="7" t="s">
        <v>135</v>
      </c>
      <c r="C26" s="109">
        <v>7592</v>
      </c>
      <c r="D26" s="112">
        <v>39392</v>
      </c>
      <c r="E26" s="65" t="s">
        <v>130</v>
      </c>
      <c r="F26" s="114" t="s">
        <v>14</v>
      </c>
      <c r="G26" s="67" t="s">
        <v>111</v>
      </c>
      <c r="H26" s="52">
        <v>0</v>
      </c>
    </row>
    <row r="27" spans="1:8" ht="23.25" x14ac:dyDescent="0.25">
      <c r="A27" s="64">
        <v>21</v>
      </c>
      <c r="B27" s="7" t="s">
        <v>146</v>
      </c>
      <c r="C27" s="109">
        <v>28990</v>
      </c>
      <c r="D27" s="112">
        <v>39392</v>
      </c>
      <c r="E27" s="65" t="s">
        <v>130</v>
      </c>
      <c r="F27" s="114" t="s">
        <v>14</v>
      </c>
      <c r="G27" s="67" t="s">
        <v>111</v>
      </c>
      <c r="H27" s="52">
        <v>0</v>
      </c>
    </row>
    <row r="28" spans="1:8" ht="23.25" x14ac:dyDescent="0.25">
      <c r="A28" s="64">
        <v>22</v>
      </c>
      <c r="B28" s="7" t="s">
        <v>147</v>
      </c>
      <c r="C28" s="109">
        <v>10023</v>
      </c>
      <c r="D28" s="112">
        <v>39392</v>
      </c>
      <c r="E28" s="65" t="s">
        <v>130</v>
      </c>
      <c r="F28" s="114" t="s">
        <v>14</v>
      </c>
      <c r="G28" s="67" t="s">
        <v>111</v>
      </c>
      <c r="H28" s="52">
        <v>0</v>
      </c>
    </row>
    <row r="29" spans="1:8" ht="23.25" x14ac:dyDescent="0.25">
      <c r="A29" s="64">
        <v>23</v>
      </c>
      <c r="B29" s="7" t="s">
        <v>148</v>
      </c>
      <c r="C29" s="109">
        <v>0</v>
      </c>
      <c r="D29" s="112">
        <v>39392</v>
      </c>
      <c r="E29" s="65" t="s">
        <v>130</v>
      </c>
      <c r="F29" s="114" t="s">
        <v>14</v>
      </c>
      <c r="G29" s="67" t="s">
        <v>111</v>
      </c>
      <c r="H29" s="52">
        <v>0</v>
      </c>
    </row>
    <row r="30" spans="1:8" ht="23.25" x14ac:dyDescent="0.25">
      <c r="A30" s="64">
        <v>24</v>
      </c>
      <c r="B30" s="7" t="s">
        <v>485</v>
      </c>
      <c r="C30" s="109">
        <v>44464.480000000003</v>
      </c>
      <c r="D30" s="112">
        <v>43458</v>
      </c>
      <c r="E30" s="65" t="s">
        <v>546</v>
      </c>
      <c r="F30" s="114" t="s">
        <v>14</v>
      </c>
      <c r="G30" s="67"/>
      <c r="H30" s="52">
        <v>0</v>
      </c>
    </row>
    <row r="31" spans="1:8" ht="23.25" x14ac:dyDescent="0.25">
      <c r="A31" s="64">
        <v>25</v>
      </c>
      <c r="B31" s="7" t="s">
        <v>486</v>
      </c>
      <c r="C31" s="109">
        <v>25640</v>
      </c>
      <c r="D31" s="112">
        <v>43458</v>
      </c>
      <c r="E31" s="65" t="s">
        <v>546</v>
      </c>
      <c r="F31" s="114" t="s">
        <v>14</v>
      </c>
      <c r="G31" s="67"/>
      <c r="H31" s="52">
        <v>0</v>
      </c>
    </row>
    <row r="32" spans="1:8" ht="23.25" x14ac:dyDescent="0.25">
      <c r="A32" s="64">
        <v>26</v>
      </c>
      <c r="B32" s="7" t="s">
        <v>487</v>
      </c>
      <c r="C32" s="109">
        <v>38909.129999999997</v>
      </c>
      <c r="D32" s="112">
        <v>43458</v>
      </c>
      <c r="E32" s="65" t="s">
        <v>546</v>
      </c>
      <c r="F32" s="114" t="s">
        <v>14</v>
      </c>
      <c r="G32" s="67"/>
      <c r="H32" s="52">
        <v>0</v>
      </c>
    </row>
    <row r="33" spans="1:8" ht="90.75" x14ac:dyDescent="0.25">
      <c r="A33" s="64">
        <v>27</v>
      </c>
      <c r="B33" s="7" t="s">
        <v>534</v>
      </c>
      <c r="C33" s="110">
        <v>0</v>
      </c>
      <c r="D33" s="112">
        <v>43507</v>
      </c>
      <c r="E33" s="65" t="s">
        <v>533</v>
      </c>
      <c r="F33" s="114" t="s">
        <v>14</v>
      </c>
      <c r="G33" s="67"/>
      <c r="H33" s="52">
        <v>0</v>
      </c>
    </row>
    <row r="34" spans="1:8" ht="90.75" x14ac:dyDescent="0.25">
      <c r="A34" s="64">
        <v>28</v>
      </c>
      <c r="B34" s="7" t="s">
        <v>535</v>
      </c>
      <c r="C34" s="110">
        <v>0</v>
      </c>
      <c r="D34" s="112">
        <v>43507</v>
      </c>
      <c r="E34" s="65" t="s">
        <v>533</v>
      </c>
      <c r="F34" s="114" t="s">
        <v>14</v>
      </c>
      <c r="G34" s="67"/>
      <c r="H34" s="52">
        <v>0</v>
      </c>
    </row>
    <row r="35" spans="1:8" ht="23.25" x14ac:dyDescent="0.25">
      <c r="A35" s="64">
        <v>29</v>
      </c>
      <c r="B35" s="7" t="s">
        <v>536</v>
      </c>
      <c r="C35" s="110">
        <v>0</v>
      </c>
      <c r="D35" s="112"/>
      <c r="E35" s="65"/>
      <c r="F35" s="114"/>
      <c r="G35" s="67"/>
      <c r="H35" s="52">
        <v>0</v>
      </c>
    </row>
    <row r="36" spans="1:8" ht="23.25" x14ac:dyDescent="0.25">
      <c r="A36" s="64">
        <v>30</v>
      </c>
      <c r="B36" s="7" t="s">
        <v>537</v>
      </c>
      <c r="C36" s="110">
        <v>107380</v>
      </c>
      <c r="D36" s="112">
        <v>43507</v>
      </c>
      <c r="E36" s="65" t="s">
        <v>538</v>
      </c>
      <c r="F36" s="114" t="s">
        <v>14</v>
      </c>
      <c r="G36" s="67"/>
      <c r="H36" s="52">
        <v>0</v>
      </c>
    </row>
    <row r="37" spans="1:8" ht="23.25" x14ac:dyDescent="0.25">
      <c r="A37" s="64">
        <v>31</v>
      </c>
      <c r="B37" s="7" t="s">
        <v>539</v>
      </c>
      <c r="C37" s="110">
        <v>51800</v>
      </c>
      <c r="D37" s="112">
        <v>43507</v>
      </c>
      <c r="E37" s="65" t="s">
        <v>538</v>
      </c>
      <c r="F37" s="114" t="s">
        <v>14</v>
      </c>
      <c r="G37" s="67"/>
      <c r="H37" s="52">
        <v>0</v>
      </c>
    </row>
    <row r="38" spans="1:8" ht="23.25" x14ac:dyDescent="0.25">
      <c r="A38" s="64">
        <v>32</v>
      </c>
      <c r="B38" s="7" t="s">
        <v>542</v>
      </c>
      <c r="C38" s="110">
        <v>9800</v>
      </c>
      <c r="D38" s="112">
        <v>43507</v>
      </c>
      <c r="E38" s="65" t="s">
        <v>538</v>
      </c>
      <c r="F38" s="114" t="s">
        <v>14</v>
      </c>
      <c r="G38" s="67"/>
      <c r="H38" s="52">
        <v>0</v>
      </c>
    </row>
    <row r="39" spans="1:8" ht="23.25" x14ac:dyDescent="0.25">
      <c r="A39" s="64">
        <v>33</v>
      </c>
      <c r="B39" s="7" t="s">
        <v>540</v>
      </c>
      <c r="C39" s="110">
        <v>21840</v>
      </c>
      <c r="D39" s="112">
        <v>43507</v>
      </c>
      <c r="E39" s="65" t="s">
        <v>538</v>
      </c>
      <c r="F39" s="114" t="s">
        <v>14</v>
      </c>
      <c r="G39" s="67"/>
      <c r="H39" s="52">
        <v>0</v>
      </c>
    </row>
    <row r="40" spans="1:8" ht="23.25" x14ac:dyDescent="0.25">
      <c r="A40" s="64">
        <v>34</v>
      </c>
      <c r="B40" s="7" t="s">
        <v>541</v>
      </c>
      <c r="C40" s="110">
        <v>7460</v>
      </c>
      <c r="D40" s="112">
        <v>43507</v>
      </c>
      <c r="E40" s="65" t="s">
        <v>538</v>
      </c>
      <c r="F40" s="114" t="s">
        <v>14</v>
      </c>
      <c r="G40" s="67"/>
      <c r="H40" s="52">
        <v>0</v>
      </c>
    </row>
    <row r="41" spans="1:8" ht="23.25" x14ac:dyDescent="0.25">
      <c r="A41" s="64">
        <v>35</v>
      </c>
      <c r="B41" s="7" t="s">
        <v>543</v>
      </c>
      <c r="C41" s="110">
        <v>26690</v>
      </c>
      <c r="D41" s="112">
        <v>43507</v>
      </c>
      <c r="E41" s="65" t="s">
        <v>538</v>
      </c>
      <c r="F41" s="114" t="s">
        <v>14</v>
      </c>
      <c r="G41" s="67"/>
      <c r="H41" s="52">
        <v>0</v>
      </c>
    </row>
    <row r="42" spans="1:8" ht="23.25" x14ac:dyDescent="0.25">
      <c r="A42" s="64">
        <v>36</v>
      </c>
      <c r="B42" s="7" t="s">
        <v>544</v>
      </c>
      <c r="C42" s="110">
        <v>35000</v>
      </c>
      <c r="D42" s="112">
        <v>43507</v>
      </c>
      <c r="E42" s="65" t="s">
        <v>538</v>
      </c>
      <c r="F42" s="114" t="s">
        <v>14</v>
      </c>
      <c r="G42" s="67"/>
      <c r="H42" s="52">
        <v>0</v>
      </c>
    </row>
    <row r="43" spans="1:8" ht="23.25" x14ac:dyDescent="0.25">
      <c r="A43" s="64">
        <v>37</v>
      </c>
      <c r="B43" s="7" t="s">
        <v>545</v>
      </c>
      <c r="C43" s="110">
        <v>12000</v>
      </c>
      <c r="D43" s="112">
        <v>43507</v>
      </c>
      <c r="E43" s="65" t="s">
        <v>538</v>
      </c>
      <c r="F43" s="114" t="s">
        <v>14</v>
      </c>
      <c r="G43" s="68"/>
      <c r="H43" s="52">
        <v>0</v>
      </c>
    </row>
    <row r="44" spans="1:8" ht="22.5" x14ac:dyDescent="0.25">
      <c r="A44" s="64">
        <v>38</v>
      </c>
      <c r="B44" s="114" t="s">
        <v>520</v>
      </c>
      <c r="C44" s="114">
        <v>0</v>
      </c>
      <c r="D44" s="87">
        <v>43699</v>
      </c>
      <c r="E44" s="114" t="s">
        <v>532</v>
      </c>
      <c r="F44" s="114" t="s">
        <v>14</v>
      </c>
      <c r="G44" s="67"/>
      <c r="H44" s="52">
        <v>0</v>
      </c>
    </row>
    <row r="45" spans="1:8" ht="22.5" x14ac:dyDescent="0.25">
      <c r="A45" s="64">
        <v>39</v>
      </c>
      <c r="B45" s="41" t="s">
        <v>521</v>
      </c>
      <c r="C45" s="67">
        <v>0</v>
      </c>
      <c r="D45" s="87">
        <v>43699</v>
      </c>
      <c r="E45" s="114" t="s">
        <v>532</v>
      </c>
      <c r="F45" s="114" t="s">
        <v>14</v>
      </c>
      <c r="G45" s="67"/>
      <c r="H45" s="52">
        <v>0</v>
      </c>
    </row>
    <row r="46" spans="1:8" ht="22.5" x14ac:dyDescent="0.25">
      <c r="A46" s="64">
        <v>40</v>
      </c>
      <c r="B46" s="7" t="s">
        <v>522</v>
      </c>
      <c r="C46" s="109">
        <v>0</v>
      </c>
      <c r="D46" s="87">
        <v>43699</v>
      </c>
      <c r="E46" s="114" t="s">
        <v>532</v>
      </c>
      <c r="F46" s="114" t="s">
        <v>14</v>
      </c>
      <c r="G46" s="67"/>
      <c r="H46" s="52">
        <v>0</v>
      </c>
    </row>
    <row r="47" spans="1:8" ht="22.5" x14ac:dyDescent="0.25">
      <c r="A47" s="64">
        <v>41</v>
      </c>
      <c r="B47" s="7" t="s">
        <v>523</v>
      </c>
      <c r="C47" s="109">
        <v>0</v>
      </c>
      <c r="D47" s="87">
        <v>43699</v>
      </c>
      <c r="E47" s="114" t="s">
        <v>532</v>
      </c>
      <c r="F47" s="114" t="s">
        <v>14</v>
      </c>
      <c r="G47" s="67"/>
      <c r="H47" s="52">
        <v>0</v>
      </c>
    </row>
    <row r="48" spans="1:8" ht="22.5" x14ac:dyDescent="0.25">
      <c r="A48" s="64">
        <v>42</v>
      </c>
      <c r="B48" s="7" t="s">
        <v>524</v>
      </c>
      <c r="C48" s="109">
        <v>6758.35</v>
      </c>
      <c r="D48" s="87">
        <v>43699</v>
      </c>
      <c r="E48" s="114" t="s">
        <v>532</v>
      </c>
      <c r="F48" s="114" t="s">
        <v>14</v>
      </c>
      <c r="G48" s="67"/>
      <c r="H48" s="52">
        <v>0</v>
      </c>
    </row>
    <row r="49" spans="1:12" ht="22.5" x14ac:dyDescent="0.25">
      <c r="A49" s="64">
        <v>43</v>
      </c>
      <c r="B49" s="7" t="s">
        <v>523</v>
      </c>
      <c r="C49" s="109">
        <v>11031.68</v>
      </c>
      <c r="D49" s="87">
        <v>43699</v>
      </c>
      <c r="E49" s="114" t="s">
        <v>532</v>
      </c>
      <c r="F49" s="114" t="s">
        <v>14</v>
      </c>
      <c r="G49" s="67"/>
      <c r="H49" s="52">
        <v>0</v>
      </c>
    </row>
    <row r="50" spans="1:12" ht="22.5" x14ac:dyDescent="0.25">
      <c r="A50" s="64">
        <v>44</v>
      </c>
      <c r="B50" s="7" t="s">
        <v>525</v>
      </c>
      <c r="C50" s="109">
        <v>0</v>
      </c>
      <c r="D50" s="87">
        <v>43699</v>
      </c>
      <c r="E50" s="114" t="s">
        <v>532</v>
      </c>
      <c r="F50" s="114" t="s">
        <v>14</v>
      </c>
      <c r="G50" s="67"/>
      <c r="H50" s="52">
        <v>0</v>
      </c>
    </row>
    <row r="51" spans="1:12" ht="22.5" x14ac:dyDescent="0.25">
      <c r="A51" s="64">
        <v>45</v>
      </c>
      <c r="B51" s="7" t="s">
        <v>526</v>
      </c>
      <c r="C51" s="109">
        <v>0</v>
      </c>
      <c r="D51" s="87">
        <v>43699</v>
      </c>
      <c r="E51" s="114" t="s">
        <v>532</v>
      </c>
      <c r="F51" s="114" t="s">
        <v>14</v>
      </c>
      <c r="G51" s="67"/>
      <c r="H51" s="52">
        <v>0</v>
      </c>
    </row>
    <row r="52" spans="1:12" ht="22.5" x14ac:dyDescent="0.25">
      <c r="A52" s="64">
        <v>46</v>
      </c>
      <c r="B52" s="7" t="s">
        <v>527</v>
      </c>
      <c r="C52" s="109">
        <v>0</v>
      </c>
      <c r="D52" s="87">
        <v>43699</v>
      </c>
      <c r="E52" s="114" t="s">
        <v>532</v>
      </c>
      <c r="F52" s="114" t="s">
        <v>14</v>
      </c>
      <c r="G52" s="67"/>
      <c r="H52" s="52">
        <v>0</v>
      </c>
    </row>
    <row r="53" spans="1:12" ht="23.25" x14ac:dyDescent="0.25">
      <c r="A53" s="64">
        <v>47</v>
      </c>
      <c r="B53" s="7" t="s">
        <v>528</v>
      </c>
      <c r="C53" s="109">
        <v>370000</v>
      </c>
      <c r="D53" s="87">
        <v>43699</v>
      </c>
      <c r="E53" s="114" t="s">
        <v>532</v>
      </c>
      <c r="F53" s="114" t="s">
        <v>14</v>
      </c>
      <c r="G53" s="67"/>
      <c r="H53" s="52">
        <v>0</v>
      </c>
    </row>
    <row r="54" spans="1:12" ht="22.5" x14ac:dyDescent="0.25">
      <c r="A54" s="64">
        <v>48</v>
      </c>
      <c r="B54" s="7" t="s">
        <v>529</v>
      </c>
      <c r="C54" s="67">
        <v>538.91999999999996</v>
      </c>
      <c r="D54" s="87">
        <v>43699</v>
      </c>
      <c r="E54" s="114" t="s">
        <v>532</v>
      </c>
      <c r="F54" s="114" t="s">
        <v>14</v>
      </c>
      <c r="G54" s="67"/>
      <c r="H54" s="52">
        <v>0</v>
      </c>
    </row>
    <row r="55" spans="1:12" ht="22.5" x14ac:dyDescent="0.25">
      <c r="A55" s="64">
        <v>49</v>
      </c>
      <c r="B55" s="7" t="s">
        <v>530</v>
      </c>
      <c r="C55" s="109">
        <v>4411464.3600000003</v>
      </c>
      <c r="D55" s="87">
        <v>43699</v>
      </c>
      <c r="E55" s="114" t="s">
        <v>532</v>
      </c>
      <c r="F55" s="114" t="s">
        <v>14</v>
      </c>
      <c r="G55" s="67"/>
      <c r="H55" s="52">
        <v>0</v>
      </c>
    </row>
    <row r="56" spans="1:12" ht="22.5" x14ac:dyDescent="0.25">
      <c r="A56" s="64">
        <v>50</v>
      </c>
      <c r="B56" s="7" t="s">
        <v>531</v>
      </c>
      <c r="C56" s="109">
        <v>174000</v>
      </c>
      <c r="D56" s="87">
        <v>43699</v>
      </c>
      <c r="E56" s="114" t="s">
        <v>532</v>
      </c>
      <c r="F56" s="114" t="s">
        <v>14</v>
      </c>
      <c r="G56" s="67"/>
      <c r="H56" s="52">
        <v>0</v>
      </c>
    </row>
    <row r="57" spans="1:12" x14ac:dyDescent="0.25">
      <c r="A57" s="52"/>
      <c r="B57" s="52"/>
      <c r="C57" s="155">
        <f>SUM(C7:C56)</f>
        <v>5620474.9199999999</v>
      </c>
      <c r="H57" s="53">
        <f>SUM(H7:H56)</f>
        <v>0</v>
      </c>
      <c r="I57" s="52"/>
      <c r="K57" s="52"/>
      <c r="L57" s="52"/>
    </row>
    <row r="58" spans="1:12" ht="27" customHeight="1" x14ac:dyDescent="0.25">
      <c r="A58" s="150" t="s">
        <v>149</v>
      </c>
      <c r="B58" s="151"/>
      <c r="C58" s="151"/>
      <c r="D58" s="151"/>
      <c r="E58" s="151"/>
      <c r="F58" s="151"/>
      <c r="G58" s="152"/>
      <c r="H58" s="6"/>
    </row>
    <row r="59" spans="1:12" s="63" customFormat="1" ht="27" customHeight="1" x14ac:dyDescent="0.25">
      <c r="A59" s="63" t="s">
        <v>1</v>
      </c>
      <c r="B59" s="46" t="s">
        <v>122</v>
      </c>
      <c r="C59" s="46" t="s">
        <v>123</v>
      </c>
      <c r="D59" s="46" t="s">
        <v>124</v>
      </c>
      <c r="E59" s="46" t="s">
        <v>125</v>
      </c>
      <c r="F59" s="46" t="s">
        <v>126</v>
      </c>
      <c r="G59" s="46" t="s">
        <v>127</v>
      </c>
      <c r="H59" s="46"/>
      <c r="J59" s="53"/>
    </row>
    <row r="60" spans="1:12" s="52" customFormat="1" ht="27" customHeight="1" x14ac:dyDescent="0.25">
      <c r="A60" s="63">
        <v>1</v>
      </c>
      <c r="B60" s="46">
        <v>2</v>
      </c>
      <c r="C60" s="46">
        <v>3</v>
      </c>
      <c r="D60" s="46">
        <v>4</v>
      </c>
      <c r="E60" s="46">
        <v>5</v>
      </c>
      <c r="F60" s="46">
        <v>6</v>
      </c>
      <c r="G60" s="46">
        <v>7</v>
      </c>
      <c r="H60" s="6"/>
      <c r="J60" s="53"/>
    </row>
    <row r="61" spans="1:12" x14ac:dyDescent="0.25">
      <c r="A61" s="63"/>
      <c r="B61" s="46" t="s">
        <v>111</v>
      </c>
      <c r="C61" s="46">
        <v>0</v>
      </c>
      <c r="D61" s="46" t="s">
        <v>111</v>
      </c>
      <c r="E61" s="46" t="s">
        <v>111</v>
      </c>
      <c r="F61" s="46" t="s">
        <v>111</v>
      </c>
      <c r="G61" s="46" t="s">
        <v>111</v>
      </c>
      <c r="H61" s="6"/>
    </row>
    <row r="62" spans="1:12" ht="15.75" customHeight="1" x14ac:dyDescent="0.25">
      <c r="A62" s="149" t="s">
        <v>183</v>
      </c>
      <c r="B62" s="149"/>
      <c r="C62" s="149"/>
      <c r="D62" s="149"/>
      <c r="E62" s="149"/>
      <c r="F62" s="149"/>
      <c r="G62" s="149"/>
      <c r="H62" s="69"/>
      <c r="I62" s="52"/>
      <c r="K62" s="52"/>
      <c r="L62" s="52"/>
    </row>
    <row r="63" spans="1:12" ht="120" x14ac:dyDescent="0.25">
      <c r="A63" s="63" t="s">
        <v>1</v>
      </c>
      <c r="B63" s="46" t="s">
        <v>122</v>
      </c>
      <c r="C63" s="46" t="s">
        <v>123</v>
      </c>
      <c r="D63" s="46" t="s">
        <v>124</v>
      </c>
      <c r="E63" s="46" t="s">
        <v>125</v>
      </c>
      <c r="F63" s="46" t="s">
        <v>126</v>
      </c>
      <c r="G63" s="46" t="s">
        <v>127</v>
      </c>
      <c r="I63" s="52"/>
      <c r="K63" s="52"/>
      <c r="L63" s="52"/>
    </row>
    <row r="64" spans="1:12" x14ac:dyDescent="0.25">
      <c r="A64" s="63">
        <v>1</v>
      </c>
      <c r="B64" s="46">
        <v>2</v>
      </c>
      <c r="C64" s="46">
        <v>3</v>
      </c>
      <c r="D64" s="46">
        <v>4</v>
      </c>
      <c r="E64" s="46">
        <v>5</v>
      </c>
      <c r="F64" s="46">
        <v>6</v>
      </c>
      <c r="G64" s="46">
        <v>7</v>
      </c>
      <c r="I64" s="52"/>
      <c r="K64" s="52"/>
      <c r="L64" s="52"/>
    </row>
    <row r="65" spans="1:12" x14ac:dyDescent="0.25">
      <c r="A65" s="63"/>
      <c r="B65" s="46" t="s">
        <v>111</v>
      </c>
      <c r="C65" s="46">
        <v>0</v>
      </c>
      <c r="D65" s="46" t="s">
        <v>111</v>
      </c>
      <c r="E65" s="46" t="s">
        <v>111</v>
      </c>
      <c r="F65" s="46" t="s">
        <v>111</v>
      </c>
      <c r="G65" s="46" t="s">
        <v>111</v>
      </c>
      <c r="I65" s="52"/>
      <c r="K65" s="52"/>
      <c r="L65" s="52"/>
    </row>
    <row r="66" spans="1:12" ht="15.75" customHeight="1" x14ac:dyDescent="0.25">
      <c r="A66" s="144" t="s">
        <v>184</v>
      </c>
      <c r="B66" s="144"/>
      <c r="C66" s="144"/>
      <c r="D66" s="144"/>
      <c r="E66" s="144"/>
      <c r="F66" s="144"/>
      <c r="G66" s="144"/>
      <c r="H66" s="69"/>
      <c r="I66" s="52"/>
      <c r="K66" s="52"/>
      <c r="L66" s="52"/>
    </row>
    <row r="67" spans="1:12" ht="120" x14ac:dyDescent="0.25">
      <c r="A67" s="63" t="s">
        <v>1</v>
      </c>
      <c r="B67" s="46" t="s">
        <v>122</v>
      </c>
      <c r="C67" s="46" t="s">
        <v>123</v>
      </c>
      <c r="D67" s="46" t="s">
        <v>124</v>
      </c>
      <c r="E67" s="46" t="s">
        <v>125</v>
      </c>
      <c r="F67" s="46" t="s">
        <v>126</v>
      </c>
      <c r="G67" s="46" t="s">
        <v>127</v>
      </c>
      <c r="I67" s="52"/>
      <c r="K67" s="52"/>
      <c r="L67" s="52"/>
    </row>
    <row r="68" spans="1:12" x14ac:dyDescent="0.25">
      <c r="A68" s="63">
        <v>1</v>
      </c>
      <c r="B68" s="46">
        <v>2</v>
      </c>
      <c r="C68" s="46">
        <v>3</v>
      </c>
      <c r="D68" s="46">
        <v>4</v>
      </c>
      <c r="E68" s="46">
        <v>5</v>
      </c>
      <c r="F68" s="46">
        <v>6</v>
      </c>
      <c r="G68" s="46">
        <v>7</v>
      </c>
      <c r="I68" s="52"/>
      <c r="K68" s="52"/>
      <c r="L68" s="52"/>
    </row>
    <row r="69" spans="1:12" x14ac:dyDescent="0.25">
      <c r="A69" s="63"/>
      <c r="B69" s="46" t="s">
        <v>111</v>
      </c>
      <c r="C69" s="46">
        <v>0</v>
      </c>
      <c r="D69" s="46" t="s">
        <v>111</v>
      </c>
      <c r="E69" s="46" t="s">
        <v>111</v>
      </c>
      <c r="F69" s="46" t="s">
        <v>111</v>
      </c>
      <c r="G69" s="46" t="s">
        <v>111</v>
      </c>
      <c r="I69" s="52"/>
      <c r="K69" s="52"/>
      <c r="L69" s="52"/>
    </row>
    <row r="70" spans="1:12" x14ac:dyDescent="0.25">
      <c r="A70" s="52"/>
      <c r="B70" s="52"/>
      <c r="C70" s="98">
        <f>C69+C65+C61+C57</f>
        <v>5620474.9199999999</v>
      </c>
      <c r="H70" s="53">
        <f>H57+H61+H65+H69</f>
        <v>0</v>
      </c>
    </row>
    <row r="71" spans="1:12" x14ac:dyDescent="0.25">
      <c r="A71" s="52"/>
      <c r="B71" s="52"/>
    </row>
    <row r="72" spans="1:12" x14ac:dyDescent="0.25">
      <c r="A72" s="52"/>
      <c r="B72" s="52"/>
    </row>
    <row r="73" spans="1:12" x14ac:dyDescent="0.25">
      <c r="A73" s="52"/>
      <c r="B73" s="52"/>
    </row>
    <row r="74" spans="1:12" x14ac:dyDescent="0.25">
      <c r="A74" s="52"/>
      <c r="B74" s="52"/>
    </row>
    <row r="75" spans="1:12" x14ac:dyDescent="0.25">
      <c r="A75" s="52"/>
      <c r="B75" s="52"/>
    </row>
    <row r="76" spans="1:12" x14ac:dyDescent="0.25">
      <c r="A76" s="52"/>
      <c r="B76" s="52"/>
    </row>
    <row r="77" spans="1:12" x14ac:dyDescent="0.25">
      <c r="A77" s="52"/>
      <c r="B77" s="52"/>
    </row>
    <row r="78" spans="1:12" x14ac:dyDescent="0.25">
      <c r="A78" s="52"/>
      <c r="B78" s="52"/>
    </row>
    <row r="79" spans="1:12" x14ac:dyDescent="0.25">
      <c r="A79" s="52"/>
      <c r="B79" s="52"/>
    </row>
    <row r="80" spans="1:12" x14ac:dyDescent="0.25">
      <c r="A80" s="52"/>
      <c r="B80" s="52"/>
    </row>
    <row r="81" spans="1:8" x14ac:dyDescent="0.25">
      <c r="A81" s="52"/>
      <c r="B81" s="52"/>
    </row>
    <row r="82" spans="1:8" x14ac:dyDescent="0.25">
      <c r="A82" s="52"/>
      <c r="B82" s="52"/>
    </row>
    <row r="83" spans="1:8" x14ac:dyDescent="0.25">
      <c r="A83" s="52"/>
      <c r="B83" s="52"/>
    </row>
    <row r="84" spans="1:8" x14ac:dyDescent="0.25">
      <c r="A84" s="52"/>
      <c r="B84" s="52"/>
    </row>
    <row r="85" spans="1:8" x14ac:dyDescent="0.25">
      <c r="A85" s="52"/>
      <c r="B85" s="52"/>
    </row>
    <row r="86" spans="1:8" x14ac:dyDescent="0.25">
      <c r="A86" s="52"/>
      <c r="B86" s="52"/>
    </row>
    <row r="87" spans="1:8" x14ac:dyDescent="0.25">
      <c r="A87" s="52"/>
      <c r="B87" s="52"/>
    </row>
    <row r="88" spans="1:8" x14ac:dyDescent="0.25">
      <c r="A88" s="52"/>
      <c r="B88" s="52"/>
    </row>
    <row r="89" spans="1:8" x14ac:dyDescent="0.25">
      <c r="A89" s="52"/>
      <c r="B89" s="52"/>
    </row>
    <row r="90" spans="1:8" x14ac:dyDescent="0.25">
      <c r="A90" s="52"/>
      <c r="B90" s="70"/>
      <c r="C90" s="31"/>
      <c r="D90" s="31"/>
      <c r="E90" s="3"/>
      <c r="F90" s="3"/>
      <c r="G90" s="3"/>
      <c r="H90" s="53">
        <f>SUM(H57:H89)</f>
        <v>0</v>
      </c>
    </row>
    <row r="91" spans="1:8" x14ac:dyDescent="0.25">
      <c r="A91" s="52"/>
      <c r="B91" s="70"/>
      <c r="C91" s="31"/>
      <c r="D91" s="31"/>
      <c r="E91" s="3"/>
      <c r="F91" s="3"/>
      <c r="G91" s="3"/>
    </row>
    <row r="92" spans="1:8" x14ac:dyDescent="0.25">
      <c r="A92" s="52"/>
      <c r="B92" s="70"/>
      <c r="C92" s="31"/>
      <c r="D92" s="31"/>
      <c r="E92" s="3"/>
      <c r="F92" s="3"/>
      <c r="G92" s="3"/>
    </row>
    <row r="93" spans="1:8" x14ac:dyDescent="0.25">
      <c r="A93" s="52"/>
      <c r="B93" s="70"/>
      <c r="C93" s="31"/>
      <c r="D93" s="31"/>
      <c r="E93" s="3"/>
      <c r="F93" s="3"/>
      <c r="G93" s="3"/>
    </row>
    <row r="94" spans="1:8" x14ac:dyDescent="0.25">
      <c r="A94" s="52"/>
      <c r="B94" s="70"/>
      <c r="C94" s="31"/>
      <c r="D94" s="31"/>
      <c r="E94" s="3"/>
      <c r="F94" s="3"/>
      <c r="G94" s="3"/>
    </row>
    <row r="95" spans="1:8" x14ac:dyDescent="0.25">
      <c r="A95" s="52"/>
      <c r="B95" s="70"/>
      <c r="C95" s="31"/>
      <c r="D95" s="31"/>
      <c r="E95" s="3"/>
      <c r="F95" s="3"/>
      <c r="G95" s="3"/>
    </row>
    <row r="96" spans="1:8" x14ac:dyDescent="0.25">
      <c r="A96" s="52"/>
      <c r="B96" s="70"/>
      <c r="C96" s="31"/>
      <c r="D96" s="31"/>
      <c r="E96" s="3"/>
      <c r="F96" s="3"/>
      <c r="G96" s="3"/>
    </row>
    <row r="97" spans="2:7" x14ac:dyDescent="0.25">
      <c r="B97" s="3"/>
      <c r="C97" s="31"/>
      <c r="D97" s="31"/>
      <c r="E97" s="3"/>
      <c r="F97" s="3"/>
      <c r="G97" s="3"/>
    </row>
    <row r="98" spans="2:7" x14ac:dyDescent="0.25">
      <c r="B98" s="3"/>
      <c r="C98" s="31"/>
      <c r="D98" s="31"/>
      <c r="E98" s="3"/>
      <c r="F98" s="3"/>
      <c r="G98" s="3"/>
    </row>
    <row r="99" spans="2:7" x14ac:dyDescent="0.25">
      <c r="B99" s="3"/>
      <c r="C99" s="31"/>
      <c r="D99" s="31"/>
      <c r="E99" s="3"/>
      <c r="F99" s="3"/>
      <c r="G99" s="3"/>
    </row>
    <row r="100" spans="2:7" x14ac:dyDescent="0.25">
      <c r="B100" s="3"/>
      <c r="C100" s="31"/>
      <c r="D100" s="31"/>
      <c r="E100" s="3"/>
      <c r="F100" s="3"/>
      <c r="G100" s="3"/>
    </row>
    <row r="101" spans="2:7" x14ac:dyDescent="0.25">
      <c r="B101" s="3"/>
      <c r="C101" s="31"/>
      <c r="D101" s="31"/>
      <c r="E101" s="3"/>
      <c r="F101" s="3"/>
      <c r="G101" s="3"/>
    </row>
    <row r="102" spans="2:7" x14ac:dyDescent="0.25">
      <c r="B102" s="3"/>
      <c r="C102" s="31"/>
      <c r="D102" s="31"/>
      <c r="E102" s="3"/>
      <c r="F102" s="3"/>
      <c r="G102" s="3"/>
    </row>
    <row r="103" spans="2:7" x14ac:dyDescent="0.25">
      <c r="B103" s="3"/>
      <c r="C103" s="31"/>
      <c r="D103" s="31"/>
      <c r="E103" s="3"/>
      <c r="F103" s="3"/>
      <c r="G103" s="3"/>
    </row>
  </sheetData>
  <mergeCells count="5">
    <mergeCell ref="A66:G66"/>
    <mergeCell ref="A1:G1"/>
    <mergeCell ref="A6:G6"/>
    <mergeCell ref="A62:G62"/>
    <mergeCell ref="A58:G5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5" sqref="A1:H15"/>
    </sheetView>
  </sheetViews>
  <sheetFormatPr defaultRowHeight="15" x14ac:dyDescent="0.25"/>
  <cols>
    <col min="1" max="1" width="17.5703125" customWidth="1"/>
    <col min="2" max="2" width="24.5703125" customWidth="1"/>
    <col min="3" max="3" width="25" customWidth="1"/>
    <col min="5" max="5" width="11.7109375" customWidth="1"/>
    <col min="6" max="6" width="13.28515625" customWidth="1"/>
    <col min="7" max="7" width="11.28515625" customWidth="1"/>
    <col min="8" max="8" width="15.140625" customWidth="1"/>
  </cols>
  <sheetData>
    <row r="1" spans="1:9" ht="31.5" customHeight="1" x14ac:dyDescent="0.25">
      <c r="A1" s="153" t="s">
        <v>150</v>
      </c>
      <c r="B1" s="153"/>
      <c r="C1" s="153"/>
      <c r="D1" s="153"/>
      <c r="E1" s="153"/>
      <c r="F1" s="153"/>
      <c r="G1" s="153"/>
      <c r="H1" s="153"/>
    </row>
    <row r="2" spans="1:9" ht="31.5" customHeight="1" x14ac:dyDescent="0.25">
      <c r="A2" s="130" t="s">
        <v>188</v>
      </c>
      <c r="B2" s="130"/>
      <c r="C2" s="130"/>
      <c r="D2" s="130"/>
      <c r="E2" s="130"/>
      <c r="F2" s="130"/>
      <c r="G2" s="130"/>
      <c r="H2" s="130"/>
    </row>
    <row r="3" spans="1:9" ht="27" customHeight="1" x14ac:dyDescent="0.25">
      <c r="A3" s="46" t="s">
        <v>151</v>
      </c>
      <c r="B3" s="46" t="s">
        <v>152</v>
      </c>
      <c r="C3" s="46" t="s">
        <v>153</v>
      </c>
      <c r="D3" s="46" t="s">
        <v>154</v>
      </c>
      <c r="E3" s="46" t="s">
        <v>155</v>
      </c>
      <c r="F3" s="46" t="s">
        <v>156</v>
      </c>
      <c r="G3" s="46" t="s">
        <v>157</v>
      </c>
      <c r="H3" s="46" t="s">
        <v>158</v>
      </c>
    </row>
    <row r="4" spans="1:9" ht="27" customHeight="1" x14ac:dyDescent="0.25">
      <c r="A4" s="46">
        <v>1</v>
      </c>
      <c r="B4" s="46">
        <v>2</v>
      </c>
      <c r="C4" s="46">
        <v>3</v>
      </c>
      <c r="D4" s="46">
        <v>4</v>
      </c>
      <c r="E4" s="46">
        <v>5</v>
      </c>
      <c r="F4" s="46">
        <v>6</v>
      </c>
      <c r="G4" s="46">
        <v>7</v>
      </c>
      <c r="H4" s="46">
        <v>8</v>
      </c>
    </row>
    <row r="5" spans="1:9" ht="27" customHeight="1" x14ac:dyDescent="0.25">
      <c r="A5" s="46" t="s">
        <v>111</v>
      </c>
      <c r="B5" s="46" t="s">
        <v>111</v>
      </c>
      <c r="C5" s="48" t="s">
        <v>111</v>
      </c>
      <c r="D5" s="46" t="s">
        <v>34</v>
      </c>
      <c r="E5" s="49" t="s">
        <v>34</v>
      </c>
      <c r="F5" s="50" t="s">
        <v>34</v>
      </c>
      <c r="G5" s="46" t="s">
        <v>34</v>
      </c>
      <c r="H5" s="46" t="s">
        <v>34</v>
      </c>
    </row>
    <row r="6" spans="1:9" ht="27" customHeight="1" x14ac:dyDescent="0.25">
      <c r="A6" s="154" t="s">
        <v>189</v>
      </c>
      <c r="B6" s="154"/>
      <c r="C6" s="154"/>
      <c r="D6" s="154"/>
      <c r="E6" s="154"/>
      <c r="F6" s="154"/>
      <c r="G6" s="154"/>
      <c r="H6" s="154"/>
    </row>
    <row r="7" spans="1:9" ht="192" x14ac:dyDescent="0.25">
      <c r="A7" s="46" t="s">
        <v>151</v>
      </c>
      <c r="B7" s="46" t="s">
        <v>152</v>
      </c>
      <c r="C7" s="46" t="s">
        <v>153</v>
      </c>
      <c r="D7" s="46" t="s">
        <v>154</v>
      </c>
      <c r="E7" s="46" t="s">
        <v>155</v>
      </c>
      <c r="F7" s="46" t="s">
        <v>156</v>
      </c>
      <c r="G7" s="46" t="s">
        <v>157</v>
      </c>
      <c r="H7" s="46" t="s">
        <v>158</v>
      </c>
    </row>
    <row r="8" spans="1:9" x14ac:dyDescent="0.25">
      <c r="A8" s="46">
        <v>1</v>
      </c>
      <c r="B8" s="46">
        <v>2</v>
      </c>
      <c r="C8" s="46">
        <v>3</v>
      </c>
      <c r="D8" s="46">
        <v>4</v>
      </c>
      <c r="E8" s="46">
        <v>5</v>
      </c>
      <c r="F8" s="46">
        <v>6</v>
      </c>
      <c r="G8" s="46">
        <v>7</v>
      </c>
      <c r="H8" s="46">
        <v>8</v>
      </c>
    </row>
    <row r="9" spans="1:9" x14ac:dyDescent="0.25">
      <c r="A9" s="46" t="s">
        <v>111</v>
      </c>
      <c r="B9" s="46" t="s">
        <v>111</v>
      </c>
      <c r="C9" s="48" t="s">
        <v>111</v>
      </c>
      <c r="D9" s="46" t="s">
        <v>34</v>
      </c>
      <c r="E9" s="49" t="s">
        <v>34</v>
      </c>
      <c r="F9" s="50" t="s">
        <v>34</v>
      </c>
      <c r="G9" s="46" t="s">
        <v>34</v>
      </c>
      <c r="H9" s="46" t="s">
        <v>34</v>
      </c>
      <c r="I9" s="5"/>
    </row>
    <row r="10" spans="1:9" x14ac:dyDescent="0.25">
      <c r="A10" s="51"/>
      <c r="B10" s="52"/>
      <c r="C10" s="52"/>
      <c r="D10" s="52"/>
      <c r="E10" s="52"/>
      <c r="F10" s="52"/>
      <c r="G10" s="52"/>
      <c r="H10" s="52"/>
    </row>
    <row r="11" spans="1:9" ht="46.5" customHeight="1" x14ac:dyDescent="0.25">
      <c r="A11" s="149" t="s">
        <v>187</v>
      </c>
      <c r="B11" s="149"/>
      <c r="C11" s="149"/>
      <c r="D11" s="149"/>
      <c r="E11" s="149"/>
      <c r="F11" s="149"/>
      <c r="G11" s="149"/>
      <c r="H11" s="149"/>
    </row>
    <row r="12" spans="1:9" ht="192" x14ac:dyDescent="0.25">
      <c r="A12" s="46" t="s">
        <v>151</v>
      </c>
      <c r="B12" s="46" t="s">
        <v>152</v>
      </c>
      <c r="C12" s="46" t="s">
        <v>153</v>
      </c>
      <c r="D12" s="46" t="s">
        <v>154</v>
      </c>
      <c r="E12" s="46" t="s">
        <v>155</v>
      </c>
      <c r="F12" s="46" t="s">
        <v>156</v>
      </c>
      <c r="G12" s="46" t="s">
        <v>157</v>
      </c>
      <c r="H12" s="46" t="s">
        <v>158</v>
      </c>
    </row>
    <row r="13" spans="1:9" x14ac:dyDescent="0.25">
      <c r="A13" s="46">
        <v>1</v>
      </c>
      <c r="B13" s="46">
        <v>2</v>
      </c>
      <c r="C13" s="46">
        <v>3</v>
      </c>
      <c r="D13" s="46">
        <v>4</v>
      </c>
      <c r="E13" s="46">
        <v>5</v>
      </c>
      <c r="F13" s="46">
        <v>6</v>
      </c>
      <c r="G13" s="46">
        <v>7</v>
      </c>
      <c r="H13" s="46">
        <v>8</v>
      </c>
    </row>
    <row r="14" spans="1:9" x14ac:dyDescent="0.25">
      <c r="A14" s="46" t="s">
        <v>34</v>
      </c>
      <c r="B14" s="46" t="s">
        <v>34</v>
      </c>
      <c r="C14" s="48" t="s">
        <v>34</v>
      </c>
      <c r="D14" s="46" t="s">
        <v>34</v>
      </c>
      <c r="E14" s="49" t="s">
        <v>34</v>
      </c>
      <c r="F14" s="50" t="s">
        <v>34</v>
      </c>
      <c r="G14" s="46" t="s">
        <v>34</v>
      </c>
      <c r="H14" s="46" t="s">
        <v>34</v>
      </c>
    </row>
    <row r="15" spans="1:9" x14ac:dyDescent="0.25">
      <c r="A15" s="53"/>
      <c r="B15" s="53"/>
      <c r="C15" s="53"/>
      <c r="D15" s="53"/>
      <c r="E15" s="53"/>
      <c r="F15" s="53"/>
      <c r="G15" s="53"/>
      <c r="H15" s="53"/>
    </row>
    <row r="16" spans="1:9" x14ac:dyDescent="0.25">
      <c r="E16" s="47" t="str">
        <f>E14</f>
        <v>-</v>
      </c>
    </row>
  </sheetData>
  <mergeCells count="4">
    <mergeCell ref="A1:H1"/>
    <mergeCell ref="A6:H6"/>
    <mergeCell ref="A2:H2"/>
    <mergeCell ref="A11:H1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D10" sqref="D10"/>
    </sheetView>
  </sheetViews>
  <sheetFormatPr defaultRowHeight="15" x14ac:dyDescent="0.25"/>
  <cols>
    <col min="1" max="1" width="6.42578125" customWidth="1"/>
    <col min="2" max="2" width="28.28515625" customWidth="1"/>
    <col min="3" max="3" width="9.85546875" customWidth="1"/>
    <col min="4" max="4" width="17.85546875" customWidth="1"/>
    <col min="5" max="5" width="15.85546875" customWidth="1"/>
  </cols>
  <sheetData>
    <row r="1" spans="1:5" x14ac:dyDescent="0.25">
      <c r="A1" t="s">
        <v>159</v>
      </c>
    </row>
    <row r="3" spans="1:5" s="9" customFormat="1" ht="30" x14ac:dyDescent="0.25">
      <c r="A3" s="8" t="s">
        <v>160</v>
      </c>
      <c r="B3" s="8" t="s">
        <v>161</v>
      </c>
      <c r="C3" s="8" t="s">
        <v>162</v>
      </c>
      <c r="D3" s="8" t="s">
        <v>163</v>
      </c>
      <c r="E3" s="8" t="s">
        <v>11</v>
      </c>
    </row>
    <row r="4" spans="1:5" x14ac:dyDescent="0.25">
      <c r="A4" s="10">
        <v>1</v>
      </c>
      <c r="B4" s="10" t="s">
        <v>164</v>
      </c>
      <c r="C4" s="10">
        <v>1</v>
      </c>
      <c r="D4" s="54" t="str">
        <f>'Раздел 3'!E16</f>
        <v>-</v>
      </c>
      <c r="E4" s="12">
        <v>0</v>
      </c>
    </row>
    <row r="5" spans="1:5" x14ac:dyDescent="0.25">
      <c r="A5" s="10">
        <v>2</v>
      </c>
      <c r="B5" s="21" t="s">
        <v>165</v>
      </c>
      <c r="C5" s="21"/>
      <c r="D5" s="13"/>
      <c r="E5" s="11"/>
    </row>
    <row r="6" spans="1:5" x14ac:dyDescent="0.25">
      <c r="A6" s="10"/>
      <c r="B6" s="10" t="s">
        <v>166</v>
      </c>
      <c r="C6" s="10">
        <v>148</v>
      </c>
      <c r="D6" s="22">
        <f>'Раздел 1'!F181</f>
        <v>51641453</v>
      </c>
      <c r="E6" s="11">
        <f>'Раздел 1'!L181</f>
        <v>31750643.478399992</v>
      </c>
    </row>
    <row r="7" spans="1:5" x14ac:dyDescent="0.25">
      <c r="A7" s="10"/>
      <c r="B7" s="10" t="s">
        <v>167</v>
      </c>
      <c r="C7" s="10">
        <v>52</v>
      </c>
      <c r="D7" s="11">
        <f>'Раздел 2'!C70</f>
        <v>5620474.9199999999</v>
      </c>
      <c r="E7" s="11">
        <v>0</v>
      </c>
    </row>
    <row r="8" spans="1:5" x14ac:dyDescent="0.25">
      <c r="D8" s="13">
        <f>SUM(D4:D7)</f>
        <v>57261927.920000002</v>
      </c>
      <c r="E8" s="13">
        <f>SUM(E4:E7)</f>
        <v>31750643.478399992</v>
      </c>
    </row>
    <row r="10" spans="1:5" x14ac:dyDescent="0.25">
      <c r="D10" s="23"/>
    </row>
    <row r="13" spans="1:5" x14ac:dyDescent="0.25">
      <c r="D13" s="14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</vt:lpstr>
      <vt:lpstr>Раздел 1</vt:lpstr>
      <vt:lpstr>Раздел 2</vt:lpstr>
      <vt:lpstr>Раздел 3</vt:lpstr>
      <vt:lpstr>Сводный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2021-01-18T04:48:15Z</dcterms:modified>
</cp:coreProperties>
</file>