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\Desktop\OLD\МОИДОК\ТПФП\2025\Таблицы на 2025 предложения\"/>
    </mc:Choice>
  </mc:AlternateContent>
  <bookViews>
    <workbookView xWindow="120" yWindow="30" windowWidth="12120" windowHeight="8190"/>
  </bookViews>
  <sheets>
    <sheet name="2025" sheetId="11" r:id="rId1"/>
  </sheets>
  <calcPr calcId="162913" iterate="1"/>
</workbook>
</file>

<file path=xl/calcChain.xml><?xml version="1.0" encoding="utf-8"?>
<calcChain xmlns="http://schemas.openxmlformats.org/spreadsheetml/2006/main">
  <c r="M139" i="11" l="1"/>
  <c r="M34" i="11"/>
  <c r="M56" i="11" l="1"/>
  <c r="M59" i="11"/>
  <c r="M63" i="11"/>
  <c r="M62" i="11"/>
  <c r="M30" i="11"/>
  <c r="H132" i="11" l="1"/>
  <c r="H133" i="11"/>
  <c r="N136" i="11"/>
  <c r="O135" i="11"/>
  <c r="O134" i="11"/>
  <c r="O136" i="11" l="1"/>
  <c r="H134" i="11"/>
  <c r="H29" i="11"/>
  <c r="H30" i="11"/>
  <c r="H56" i="11"/>
  <c r="H59" i="11"/>
  <c r="H63" i="11"/>
  <c r="H62" i="11"/>
  <c r="H16" i="11"/>
  <c r="H21" i="11"/>
  <c r="H19" i="11"/>
  <c r="M29" i="11"/>
  <c r="M88" i="11"/>
  <c r="M101" i="11"/>
  <c r="M102" i="11"/>
  <c r="M132" i="11"/>
  <c r="M133" i="11"/>
  <c r="M134" i="11"/>
  <c r="M135" i="11"/>
  <c r="M140" i="11"/>
  <c r="M142" i="11"/>
</calcChain>
</file>

<file path=xl/sharedStrings.xml><?xml version="1.0" encoding="utf-8"?>
<sst xmlns="http://schemas.openxmlformats.org/spreadsheetml/2006/main" count="363" uniqueCount="237">
  <si>
    <t xml:space="preserve">N п/п                  </t>
  </si>
  <si>
    <t xml:space="preserve">      Наименование                                                                                     </t>
  </si>
  <si>
    <t xml:space="preserve"> Единица   измерений             </t>
  </si>
  <si>
    <t xml:space="preserve">            2            </t>
  </si>
  <si>
    <t xml:space="preserve">    3     </t>
  </si>
  <si>
    <t xml:space="preserve">Необходимая   валовая выручка              </t>
  </si>
  <si>
    <t xml:space="preserve">  Текущие расходы    </t>
  </si>
  <si>
    <t xml:space="preserve">   Операционные       расходы              </t>
  </si>
  <si>
    <t xml:space="preserve"> тыс.руб. </t>
  </si>
  <si>
    <t>Подъем воды</t>
  </si>
  <si>
    <t>тыс.м³</t>
  </si>
  <si>
    <t>Объем воды, используемой на собственные нужды</t>
  </si>
  <si>
    <t>Покупная вода</t>
  </si>
  <si>
    <t>Объем пропущенной воды через очистные сооружения</t>
  </si>
  <si>
    <t>Объем отпуска в сеть</t>
  </si>
  <si>
    <t>Объем потерь</t>
  </si>
  <si>
    <t>Уровень потерь к объему отпущенной воды в сеть</t>
  </si>
  <si>
    <t>%</t>
  </si>
  <si>
    <t>Объем реализации</t>
  </si>
  <si>
    <t xml:space="preserve">в т. ч. </t>
  </si>
  <si>
    <t>производственные нужды</t>
  </si>
  <si>
    <t>Объем реализации конечным потребителям</t>
  </si>
  <si>
    <t>население</t>
  </si>
  <si>
    <t>бюджетные организации</t>
  </si>
  <si>
    <t>из них:</t>
  </si>
  <si>
    <t>-местный бюджет</t>
  </si>
  <si>
    <t>-федеральный бюджет</t>
  </si>
  <si>
    <t>краевой бюджет</t>
  </si>
  <si>
    <t>прочие потребители</t>
  </si>
  <si>
    <t xml:space="preserve"> Производственные расходы:   </t>
  </si>
  <si>
    <t xml:space="preserve">  расходы   на   приобретение сырья  и  материалов   и   их хранение                     </t>
  </si>
  <si>
    <t xml:space="preserve">  расходы      на      оплату регулируемыми   организациями выполняемых        сторонними организациями  работ  и (или) услуг                        </t>
  </si>
  <si>
    <t xml:space="preserve">  расходы на оплату  труда  и отчисления   на    социальные нужды               основного производственного  персонала, в том числе:                 </t>
  </si>
  <si>
    <t xml:space="preserve">   налоги  и  сборы  с  фонда оплаты труда                 </t>
  </si>
  <si>
    <t xml:space="preserve">  расходы      на      уплату процентов   по    займам    и кредитам                     </t>
  </si>
  <si>
    <t xml:space="preserve">  прочие     производственные расходы:                     </t>
  </si>
  <si>
    <t xml:space="preserve">   расходы   на   амортизацию автотранспорта               </t>
  </si>
  <si>
    <t xml:space="preserve">   расходы на  обезвоживание, обезвреживание и  захоронение осадка сточных вод           </t>
  </si>
  <si>
    <t xml:space="preserve">   расходы   на  приобретение (использование)               вспомогательных   материалов, запасных частей              </t>
  </si>
  <si>
    <t xml:space="preserve">   расходы  на  эксплуатацию, техническое  обслуживание   и ремонт автотранспорта        </t>
  </si>
  <si>
    <t xml:space="preserve">   расходы    на    аварийно- диспетчерское обслуживание   </t>
  </si>
  <si>
    <t xml:space="preserve">  Ремонтные расходы          </t>
  </si>
  <si>
    <t xml:space="preserve">  Административные расходы   </t>
  </si>
  <si>
    <t xml:space="preserve">  Сбытовые            расходы гарантирующей организации    </t>
  </si>
  <si>
    <t xml:space="preserve">   резерв   по   сомнительным долгам          гарантирующей организации                  </t>
  </si>
  <si>
    <t>1</t>
  </si>
  <si>
    <t>1.1</t>
  </si>
  <si>
    <t>1.1.1.</t>
  </si>
  <si>
    <t>1.1.1.1.</t>
  </si>
  <si>
    <t>1.1.1.2.</t>
  </si>
  <si>
    <t>1.1.1.3.</t>
  </si>
  <si>
    <t>1.1.1.4.</t>
  </si>
  <si>
    <t>1.1.1.6.2.</t>
  </si>
  <si>
    <t>1.1.1.6.1.</t>
  </si>
  <si>
    <t>расходы на осуществление производственного контроля качества воды</t>
  </si>
  <si>
    <t xml:space="preserve">  Расходы на оплату       труда производственного   персонала                </t>
  </si>
  <si>
    <t>Численность</t>
  </si>
  <si>
    <t>Средняя зарплата</t>
  </si>
  <si>
    <t>1.1.1.3.2.</t>
  </si>
  <si>
    <t>1.1.1.3.1.</t>
  </si>
  <si>
    <t xml:space="preserve"> в т.ч. расходы на оплату       труда цехового персонала                 </t>
  </si>
  <si>
    <t>тыс.руб.</t>
  </si>
  <si>
    <t>чел.</t>
  </si>
  <si>
    <t>руб.</t>
  </si>
  <si>
    <t xml:space="preserve">тыс. руб. </t>
  </si>
  <si>
    <t xml:space="preserve">  общехозяйственные расходы  (цеховые)</t>
  </si>
  <si>
    <t>1.1.1.6.3</t>
  </si>
  <si>
    <t>1.1.1.6.4</t>
  </si>
  <si>
    <t>1.1.1.6.5</t>
  </si>
  <si>
    <t>1.1.1.6.6</t>
  </si>
  <si>
    <t>1.1.1.6.</t>
  </si>
  <si>
    <t>1.1.1.6.7</t>
  </si>
  <si>
    <t xml:space="preserve">прочие </t>
  </si>
  <si>
    <t xml:space="preserve"> Расходы на оплату труда  и отчисления на           социальные нужды          ремонтного персонала, в   том числе налоги и сборы </t>
  </si>
  <si>
    <t xml:space="preserve">  Расходы на оплату       труда ремонтного          персонала                </t>
  </si>
  <si>
    <t xml:space="preserve">  Отчисления на           социальные нужды          ремонтного персонала, в   том числе налоги и сборы </t>
  </si>
  <si>
    <t xml:space="preserve"> Расходы на оплату работ  и услуг, выполняемых      сторонними организациями </t>
  </si>
  <si>
    <t>1.3.1.</t>
  </si>
  <si>
    <t xml:space="preserve"> Расходы на оплату труда  и отчисления на           социальные нужды          административно-          управленческого           персонала, в том числе    налоги и сборы           </t>
  </si>
  <si>
    <t xml:space="preserve">  Расходы на оплату       труда административно-    управленческого персонала</t>
  </si>
  <si>
    <t xml:space="preserve">  Отчисления на           социальные нужды          административно-          управленческого           персонала, в том числе    налоги и сборы           </t>
  </si>
  <si>
    <t>1.3.2.</t>
  </si>
  <si>
    <t>1.3.2.1.</t>
  </si>
  <si>
    <t>1.3.2.2.</t>
  </si>
  <si>
    <t xml:space="preserve"> Арендная плата,          лизинговые платежи, не    связанные с арендой       (лизингом)                централизованных систем   водоснабжения и (или)     водоотведения либо        объектов, входящих в      состав таких систем      </t>
  </si>
  <si>
    <t xml:space="preserve"> Служебные командировки  </t>
  </si>
  <si>
    <t xml:space="preserve"> Обучение персонала      </t>
  </si>
  <si>
    <t xml:space="preserve"> Страхование              производственных объектов</t>
  </si>
  <si>
    <t xml:space="preserve"> Прочие административные  расходы                  </t>
  </si>
  <si>
    <t>1.3.3.</t>
  </si>
  <si>
    <t>1.3.4.</t>
  </si>
  <si>
    <t>1.3.5.</t>
  </si>
  <si>
    <t>1.3.6.</t>
  </si>
  <si>
    <t>1.3.7.</t>
  </si>
  <si>
    <t>1.2.</t>
  </si>
  <si>
    <t>Низкое напряжение</t>
  </si>
  <si>
    <t>т.руб.</t>
  </si>
  <si>
    <t>количество (низкое)</t>
  </si>
  <si>
    <t>тыс. кВтч</t>
  </si>
  <si>
    <t>цена за 1 кВтч</t>
  </si>
  <si>
    <t>Среднее 2</t>
  </si>
  <si>
    <t>количество (среднее 2)</t>
  </si>
  <si>
    <t>Среднее 1</t>
  </si>
  <si>
    <t>количество (среднее 1)</t>
  </si>
  <si>
    <t xml:space="preserve">Неподконтрольные    расходы            </t>
  </si>
  <si>
    <t xml:space="preserve">Расходы  на  оплату товаров     (услуг, работ),             приобретаемых     у других организаций </t>
  </si>
  <si>
    <t xml:space="preserve">  Расходы        на тепловую энергию   </t>
  </si>
  <si>
    <t xml:space="preserve">  Расходы        на теплоноситель      </t>
  </si>
  <si>
    <t xml:space="preserve">  Расходы        на транспортировку     воды               </t>
  </si>
  <si>
    <t xml:space="preserve">  Расходы        на покупку воды       </t>
  </si>
  <si>
    <t xml:space="preserve">  Услуги         по холодному           водоснабжению      </t>
  </si>
  <si>
    <t xml:space="preserve">  Услуги         по транспортировке     холодной воды      </t>
  </si>
  <si>
    <t xml:space="preserve">  Услуги         по горячему            водоснабжению      </t>
  </si>
  <si>
    <t xml:space="preserve">  Услуги         по приготовлению  воды на  нужды  горячего водоснабжения      </t>
  </si>
  <si>
    <t xml:space="preserve">  Услуги         по транспортировке     горячей воды       </t>
  </si>
  <si>
    <t xml:space="preserve">  Услуги         по водоотведению      </t>
  </si>
  <si>
    <t xml:space="preserve">  Услуги         по транспортировке     сточных вод        </t>
  </si>
  <si>
    <t xml:space="preserve">Налоги и сборы     </t>
  </si>
  <si>
    <t xml:space="preserve">  Налог          на имущество           организаций        </t>
  </si>
  <si>
    <t xml:space="preserve">  Земельный налог и арендная  плата  за землю              </t>
  </si>
  <si>
    <t xml:space="preserve">  Водный налог     </t>
  </si>
  <si>
    <t xml:space="preserve">  Плата          за пользование  водным объектом           </t>
  </si>
  <si>
    <t xml:space="preserve">  Транспортный      налог              </t>
  </si>
  <si>
    <t xml:space="preserve">  Плата          за негативное          воздействие      на окружающую среду   </t>
  </si>
  <si>
    <t xml:space="preserve">  Прочие  налоги  и сборы              </t>
  </si>
  <si>
    <t xml:space="preserve">Арендная          и концессионная       плата,   лизинговые платежи            </t>
  </si>
  <si>
    <t xml:space="preserve">Резерв           по сомнительным долгам гарантирующей       организации        </t>
  </si>
  <si>
    <t xml:space="preserve">  Сбытовые  расходы гарантирующей       организации        </t>
  </si>
  <si>
    <t xml:space="preserve">Экономия расходов  </t>
  </si>
  <si>
    <t xml:space="preserve">Расходы          на обслуживание        бесхозяйных сетей  </t>
  </si>
  <si>
    <t xml:space="preserve">Расходы          на компенсацию         экономически        обоснованных        расходов           </t>
  </si>
  <si>
    <t xml:space="preserve">Займы   и   кредиты (для         метода индексации)        </t>
  </si>
  <si>
    <t xml:space="preserve">  Возврат займов  и кредитов           </t>
  </si>
  <si>
    <t xml:space="preserve">  Проценты       по займам и кредитам  </t>
  </si>
  <si>
    <t>1.3.</t>
  </si>
  <si>
    <t>1.3.1.1.</t>
  </si>
  <si>
    <t>1.3.1.2.</t>
  </si>
  <si>
    <t>1.3.1.3.</t>
  </si>
  <si>
    <t>1.3.1.4.</t>
  </si>
  <si>
    <t>1.3.1.5.</t>
  </si>
  <si>
    <t>1.3.1.6.</t>
  </si>
  <si>
    <t>1.3.1.7.</t>
  </si>
  <si>
    <t>1.3.1.8</t>
  </si>
  <si>
    <t>1.3.1.9.</t>
  </si>
  <si>
    <t>1.3.2.3.</t>
  </si>
  <si>
    <t>1.3.2.4.</t>
  </si>
  <si>
    <t>1.3.2.5.</t>
  </si>
  <si>
    <t>1.3.2.6.</t>
  </si>
  <si>
    <t>1.3.2.7.</t>
  </si>
  <si>
    <t>1.3.2.8.</t>
  </si>
  <si>
    <t>1.3.4.1.</t>
  </si>
  <si>
    <t>1.3.8.</t>
  </si>
  <si>
    <t>1.3.8.1.</t>
  </si>
  <si>
    <t xml:space="preserve">  Амортизация        </t>
  </si>
  <si>
    <t xml:space="preserve">  Нормативная прибыль</t>
  </si>
  <si>
    <t xml:space="preserve">   Капитальные        расходы              </t>
  </si>
  <si>
    <t xml:space="preserve">   Иные  экономически обоснованные  расходы на социальные  нужды, в   соответствии    с пунктом 84  настоящих Методических указаний</t>
  </si>
  <si>
    <t xml:space="preserve">   Норматив прибыли  </t>
  </si>
  <si>
    <t>3.1.</t>
  </si>
  <si>
    <t>3.2.</t>
  </si>
  <si>
    <t>3.3.</t>
  </si>
  <si>
    <t xml:space="preserve">Корректировка НВВ    </t>
  </si>
  <si>
    <t xml:space="preserve">  Отклонение          фактически            достигнутого   объема поданной   воды   или принятых сточных вод </t>
  </si>
  <si>
    <t xml:space="preserve">  Отклонение          фактических  значений индекса               потребительских цен и других      индексов, предусмотренных       прогнозом  социально- экономического        развития   Российской Федерации            </t>
  </si>
  <si>
    <t xml:space="preserve">  Отклонение          фактически            достигнутого   уровня неподконтрольных      расходов             </t>
  </si>
  <si>
    <t xml:space="preserve">  Ввод       объектов системы водоснабжения и (или) водоотведения в   эксплуатацию    и изменение             утвержденной          инвестиционной        программы            </t>
  </si>
  <si>
    <t xml:space="preserve">  Отклонение          фактического значения целевых   показателей деятельности          организаций          </t>
  </si>
  <si>
    <t xml:space="preserve">  Изменение           доходности            долгосрочных          государственных       обязательств         </t>
  </si>
  <si>
    <t xml:space="preserve">  Налог на прибыль (УСНО)</t>
  </si>
  <si>
    <t>4.1.</t>
  </si>
  <si>
    <t>4.2.</t>
  </si>
  <si>
    <t>4.4.</t>
  </si>
  <si>
    <t>4.3.</t>
  </si>
  <si>
    <t>4.5.</t>
  </si>
  <si>
    <t>4.6.</t>
  </si>
  <si>
    <t xml:space="preserve">Итого НВВ для расчета тарифа               </t>
  </si>
  <si>
    <t>Себестоимость 1 м3</t>
  </si>
  <si>
    <t xml:space="preserve"> руб.</t>
  </si>
  <si>
    <t xml:space="preserve">Тариф за  1 м3         </t>
  </si>
  <si>
    <t xml:space="preserve">руб.   </t>
  </si>
  <si>
    <t xml:space="preserve"> Темп роста тарифа</t>
  </si>
  <si>
    <t xml:space="preserve">    %    </t>
  </si>
  <si>
    <t>Итого с/ст</t>
  </si>
  <si>
    <t>тыс. руб.</t>
  </si>
  <si>
    <t>8.1.</t>
  </si>
  <si>
    <t xml:space="preserve">1.1.2    </t>
  </si>
  <si>
    <t>1.1.2.1.</t>
  </si>
  <si>
    <t>1.1.2.2.</t>
  </si>
  <si>
    <t>1.1.2.3.</t>
  </si>
  <si>
    <t>1.1.2.3.1.</t>
  </si>
  <si>
    <t>1.1.2.3.2</t>
  </si>
  <si>
    <t xml:space="preserve">1.1.3.    </t>
  </si>
  <si>
    <t>1.1.3.1.</t>
  </si>
  <si>
    <t>1.1.3.2.</t>
  </si>
  <si>
    <t>1.1.3.2.1.</t>
  </si>
  <si>
    <t>1.1.3.2.2.</t>
  </si>
  <si>
    <t>1.1.3.3</t>
  </si>
  <si>
    <t>1.1.3.4</t>
  </si>
  <si>
    <t>1.1.3.5.</t>
  </si>
  <si>
    <t>1.1.3.6.</t>
  </si>
  <si>
    <t>1.1.3.7.</t>
  </si>
  <si>
    <t>1.1.4.</t>
  </si>
  <si>
    <t>1.1.4.1.</t>
  </si>
  <si>
    <t>индексы</t>
  </si>
  <si>
    <t>по расчету комитета</t>
  </si>
  <si>
    <t>индекс эффективности расходов</t>
  </si>
  <si>
    <t>индекс потребительский цен</t>
  </si>
  <si>
    <t>индекс количества активов</t>
  </si>
  <si>
    <t>Рост тарифа</t>
  </si>
  <si>
    <t>т. руб.</t>
  </si>
  <si>
    <t>4.7.</t>
  </si>
  <si>
    <t>Излишне полученные доходы</t>
  </si>
  <si>
    <t>уд.вес.</t>
  </si>
  <si>
    <t xml:space="preserve">Объем реализации в 1 полугодии </t>
  </si>
  <si>
    <t>Объем реализации в 2 полугодии</t>
  </si>
  <si>
    <t>НВВ 1 полугодия</t>
  </si>
  <si>
    <t>НВВ 2 полугодия</t>
  </si>
  <si>
    <t>Тариф на 1 полугодие</t>
  </si>
  <si>
    <t>Тариф на 2 полугодие</t>
  </si>
  <si>
    <t xml:space="preserve"> Расходы на текущий       ремонт централизованных   систем водоснабжения либо  объектов, входящих в  состав таких систем      </t>
  </si>
  <si>
    <t xml:space="preserve"> Расходы на капитальный   ремонт централизованных   систем  водоснабжения либо  объектов, входящих в  состав таких систем      </t>
  </si>
  <si>
    <t>1.1.1.5.</t>
  </si>
  <si>
    <t>Обобщающий расчет тарифа на водоотведение</t>
  </si>
  <si>
    <t>расчет</t>
  </si>
  <si>
    <t>Утверждено на 2022 год</t>
  </si>
  <si>
    <t>Факт предприятия за 2022 г. С 17.05.22-31.12.22</t>
  </si>
  <si>
    <t>Утверждено комитетом на 2023 год</t>
  </si>
  <si>
    <t>по расчету предприятия</t>
  </si>
  <si>
    <t>Корректировка на 2024 год</t>
  </si>
  <si>
    <t>Расходы на электрическую энергию</t>
  </si>
  <si>
    <t>Факт</t>
  </si>
  <si>
    <t>2023 год</t>
  </si>
  <si>
    <t>Предложение</t>
  </si>
  <si>
    <t>предприятия</t>
  </si>
  <si>
    <t>на 2025 г</t>
  </si>
  <si>
    <t xml:space="preserve">для потребителей МУП УМР "Булавинское ЖКХ" на 2025 год (с целью корректировки долгосрочных тарифов на 2022-2025 годы методом индексации) </t>
  </si>
  <si>
    <t>Директор МУП УМР "Булавинское ЖКХ"                                              В.А.Химич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</si>
</sst>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27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2" borderId="0" applyNumberFormat="0" applyBorder="0" applyAlignment="0" applyProtection="0"/>
  </cellStyleXfs>
  <cellXfs count="2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/>
    <xf numFmtId="0" fontId="3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0" fontId="3" fillId="4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center" vertical="center"/>
    </xf>
    <xf numFmtId="0" fontId="10" fillId="0" borderId="0" xfId="0" applyFont="1"/>
    <xf numFmtId="49" fontId="3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 wrapText="1"/>
    </xf>
    <xf numFmtId="2" fontId="3" fillId="0" borderId="0" xfId="0" applyNumberFormat="1" applyFont="1"/>
    <xf numFmtId="49" fontId="6" fillId="0" borderId="5" xfId="1" applyNumberFormat="1" applyFont="1" applyBorder="1" applyAlignment="1">
      <alignment vertical="center" wrapText="1"/>
    </xf>
    <xf numFmtId="0" fontId="6" fillId="0" borderId="10" xfId="1" applyFont="1" applyBorder="1" applyAlignment="1">
      <alignment vertical="top" wrapText="1"/>
    </xf>
    <xf numFmtId="0" fontId="11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2" fillId="0" borderId="10" xfId="1" applyFont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49" fontId="6" fillId="0" borderId="5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0" fontId="2" fillId="0" borderId="0" xfId="0" applyFont="1"/>
    <xf numFmtId="49" fontId="6" fillId="0" borderId="1" xfId="1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8" xfId="1" applyFont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4" fillId="0" borderId="3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wrapText="1"/>
    </xf>
    <xf numFmtId="0" fontId="4" fillId="0" borderId="1" xfId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vertical="center" wrapText="1"/>
    </xf>
    <xf numFmtId="49" fontId="5" fillId="0" borderId="1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0" fontId="6" fillId="0" borderId="15" xfId="1" applyFont="1" applyBorder="1" applyAlignment="1">
      <alignment vertical="top" wrapText="1"/>
    </xf>
    <xf numFmtId="0" fontId="7" fillId="0" borderId="15" xfId="1" applyFont="1" applyBorder="1" applyAlignment="1">
      <alignment vertical="top" wrapText="1"/>
    </xf>
    <xf numFmtId="0" fontId="4" fillId="0" borderId="15" xfId="1" applyFont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49" fontId="9" fillId="3" borderId="7" xfId="0" applyNumberFormat="1" applyFont="1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2" fontId="10" fillId="0" borderId="0" xfId="0" applyNumberFormat="1" applyFont="1" applyFill="1"/>
    <xf numFmtId="0" fontId="5" fillId="5" borderId="15" xfId="1" applyFont="1" applyFill="1" applyBorder="1" applyAlignment="1">
      <alignment vertical="top" wrapText="1"/>
    </xf>
    <xf numFmtId="0" fontId="2" fillId="5" borderId="1" xfId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7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vertical="center" wrapText="1"/>
    </xf>
    <xf numFmtId="49" fontId="5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/>
    </xf>
    <xf numFmtId="0" fontId="3" fillId="6" borderId="0" xfId="0" applyFont="1" applyFill="1"/>
    <xf numFmtId="49" fontId="2" fillId="6" borderId="2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0" xfId="0" applyFont="1" applyFill="1"/>
    <xf numFmtId="2" fontId="3" fillId="0" borderId="1" xfId="0" applyNumberFormat="1" applyFont="1" applyBorder="1"/>
    <xf numFmtId="2" fontId="3" fillId="6" borderId="1" xfId="0" applyNumberFormat="1" applyFont="1" applyFill="1" applyBorder="1"/>
    <xf numFmtId="2" fontId="2" fillId="6" borderId="1" xfId="0" applyNumberFormat="1" applyFont="1" applyFill="1" applyBorder="1"/>
    <xf numFmtId="165" fontId="14" fillId="0" borderId="1" xfId="0" applyNumberFormat="1" applyFont="1" applyFill="1" applyBorder="1" applyAlignment="1">
      <alignment horizontal="center"/>
    </xf>
    <xf numFmtId="166" fontId="15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6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/>
    </xf>
    <xf numFmtId="165" fontId="15" fillId="0" borderId="1" xfId="0" applyNumberFormat="1" applyFont="1" applyBorder="1"/>
    <xf numFmtId="0" fontId="15" fillId="0" borderId="1" xfId="0" applyFont="1" applyBorder="1"/>
    <xf numFmtId="0" fontId="3" fillId="7" borderId="1" xfId="0" applyFont="1" applyFill="1" applyBorder="1" applyAlignment="1">
      <alignment horizontal="center"/>
    </xf>
    <xf numFmtId="2" fontId="15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3" fillId="7" borderId="0" xfId="0" applyFont="1" applyFill="1"/>
    <xf numFmtId="165" fontId="2" fillId="7" borderId="1" xfId="0" applyNumberFormat="1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6" fontId="2" fillId="7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2" fontId="8" fillId="7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7" borderId="1" xfId="0" applyNumberFormat="1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Border="1"/>
    <xf numFmtId="0" fontId="19" fillId="0" borderId="0" xfId="0" applyFont="1" applyFill="1"/>
    <xf numFmtId="0" fontId="19" fillId="3" borderId="0" xfId="0" applyFont="1" applyFill="1"/>
    <xf numFmtId="2" fontId="15" fillId="5" borderId="7" xfId="0" applyNumberFormat="1" applyFont="1" applyFill="1" applyBorder="1" applyAlignment="1">
      <alignment horizontal="center"/>
    </xf>
    <xf numFmtId="2" fontId="3" fillId="5" borderId="7" xfId="0" applyNumberFormat="1" applyFont="1" applyFill="1" applyBorder="1" applyAlignment="1">
      <alignment horizontal="center"/>
    </xf>
    <xf numFmtId="2" fontId="14" fillId="5" borderId="7" xfId="0" applyNumberFormat="1" applyFont="1" applyFill="1" applyBorder="1" applyAlignment="1">
      <alignment horizontal="center"/>
    </xf>
    <xf numFmtId="2" fontId="18" fillId="5" borderId="7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/>
    <xf numFmtId="0" fontId="20" fillId="0" borderId="1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2" fontId="20" fillId="0" borderId="7" xfId="0" applyNumberFormat="1" applyFont="1" applyBorder="1"/>
    <xf numFmtId="0" fontId="19" fillId="0" borderId="4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2" fontId="19" fillId="0" borderId="1" xfId="0" applyNumberFormat="1" applyFont="1" applyBorder="1"/>
    <xf numFmtId="165" fontId="22" fillId="0" borderId="1" xfId="0" applyNumberFormat="1" applyFont="1" applyBorder="1" applyAlignment="1">
      <alignment horizontal="center"/>
    </xf>
    <xf numFmtId="165" fontId="22" fillId="0" borderId="1" xfId="0" applyNumberFormat="1" applyFont="1" applyFill="1" applyBorder="1" applyAlignment="1">
      <alignment horizontal="center"/>
    </xf>
    <xf numFmtId="165" fontId="22" fillId="7" borderId="1" xfId="0" applyNumberFormat="1" applyFont="1" applyFill="1" applyBorder="1" applyAlignment="1">
      <alignment horizontal="center"/>
    </xf>
    <xf numFmtId="165" fontId="22" fillId="5" borderId="7" xfId="0" applyNumberFormat="1" applyFont="1" applyFill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166" fontId="23" fillId="0" borderId="1" xfId="0" applyNumberFormat="1" applyFont="1" applyFill="1" applyBorder="1" applyAlignment="1">
      <alignment horizontal="center"/>
    </xf>
    <xf numFmtId="166" fontId="23" fillId="7" borderId="1" xfId="0" applyNumberFormat="1" applyFont="1" applyFill="1" applyBorder="1" applyAlignment="1">
      <alignment horizontal="center"/>
    </xf>
    <xf numFmtId="166" fontId="23" fillId="5" borderId="7" xfId="0" applyNumberFormat="1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/>
    </xf>
    <xf numFmtId="165" fontId="23" fillId="7" borderId="1" xfId="0" applyNumberFormat="1" applyFont="1" applyFill="1" applyBorder="1" applyAlignment="1">
      <alignment horizontal="center"/>
    </xf>
    <xf numFmtId="165" fontId="23" fillId="5" borderId="7" xfId="0" applyNumberFormat="1" applyFont="1" applyFill="1" applyBorder="1" applyAlignment="1">
      <alignment horizontal="center"/>
    </xf>
    <xf numFmtId="166" fontId="22" fillId="0" borderId="1" xfId="0" applyNumberFormat="1" applyFont="1" applyFill="1" applyBorder="1" applyAlignment="1">
      <alignment horizontal="center"/>
    </xf>
    <xf numFmtId="166" fontId="22" fillId="7" borderId="1" xfId="0" applyNumberFormat="1" applyFont="1" applyFill="1" applyBorder="1" applyAlignment="1">
      <alignment horizontal="center"/>
    </xf>
    <xf numFmtId="166" fontId="22" fillId="5" borderId="7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2" fontId="23" fillId="7" borderId="1" xfId="0" applyNumberFormat="1" applyFont="1" applyFill="1" applyBorder="1" applyAlignment="1">
      <alignment horizontal="center"/>
    </xf>
    <xf numFmtId="2" fontId="23" fillId="5" borderId="7" xfId="0" applyNumberFormat="1" applyFont="1" applyFill="1" applyBorder="1" applyAlignment="1">
      <alignment horizontal="center"/>
    </xf>
    <xf numFmtId="165" fontId="22" fillId="5" borderId="1" xfId="0" applyNumberFormat="1" applyFont="1" applyFill="1" applyBorder="1" applyAlignment="1">
      <alignment horizontal="center"/>
    </xf>
    <xf numFmtId="165" fontId="24" fillId="5" borderId="1" xfId="0" applyNumberFormat="1" applyFont="1" applyFill="1" applyBorder="1" applyAlignment="1">
      <alignment horizontal="center"/>
    </xf>
    <xf numFmtId="165" fontId="24" fillId="7" borderId="1" xfId="0" applyNumberFormat="1" applyFont="1" applyFill="1" applyBorder="1" applyAlignment="1">
      <alignment horizontal="center"/>
    </xf>
    <xf numFmtId="165" fontId="24" fillId="5" borderId="7" xfId="0" applyNumberFormat="1" applyFont="1" applyFill="1" applyBorder="1" applyAlignment="1">
      <alignment horizontal="center"/>
    </xf>
    <xf numFmtId="165" fontId="19" fillId="0" borderId="1" xfId="0" applyNumberFormat="1" applyFont="1" applyFill="1" applyBorder="1" applyAlignment="1">
      <alignment horizontal="center"/>
    </xf>
    <xf numFmtId="165" fontId="19" fillId="7" borderId="1" xfId="0" applyNumberFormat="1" applyFont="1" applyFill="1" applyBorder="1" applyAlignment="1">
      <alignment horizontal="center"/>
    </xf>
    <xf numFmtId="165" fontId="19" fillId="5" borderId="7" xfId="0" applyNumberFormat="1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2" fontId="23" fillId="5" borderId="1" xfId="0" applyNumberFormat="1" applyFont="1" applyFill="1" applyBorder="1" applyAlignment="1">
      <alignment horizontal="center"/>
    </xf>
    <xf numFmtId="2" fontId="24" fillId="5" borderId="1" xfId="0" applyNumberFormat="1" applyFont="1" applyFill="1" applyBorder="1" applyAlignment="1">
      <alignment horizontal="center"/>
    </xf>
    <xf numFmtId="2" fontId="24" fillId="7" borderId="1" xfId="0" applyNumberFormat="1" applyFont="1" applyFill="1" applyBorder="1" applyAlignment="1">
      <alignment horizontal="center"/>
    </xf>
    <xf numFmtId="2" fontId="24" fillId="5" borderId="7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2" fillId="5" borderId="1" xfId="0" applyNumberFormat="1" applyFont="1" applyFill="1" applyBorder="1" applyAlignment="1">
      <alignment horizontal="center"/>
    </xf>
    <xf numFmtId="2" fontId="19" fillId="4" borderId="1" xfId="0" applyNumberFormat="1" applyFont="1" applyFill="1" applyBorder="1"/>
    <xf numFmtId="2" fontId="19" fillId="4" borderId="1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164" fontId="25" fillId="7" borderId="1" xfId="0" applyNumberFormat="1" applyFont="1" applyFill="1" applyBorder="1" applyAlignment="1">
      <alignment horizontal="center"/>
    </xf>
    <xf numFmtId="164" fontId="21" fillId="5" borderId="7" xfId="0" applyNumberFormat="1" applyFont="1" applyFill="1" applyBorder="1" applyAlignment="1">
      <alignment horizontal="center"/>
    </xf>
    <xf numFmtId="2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19" fillId="7" borderId="1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2" fontId="19" fillId="5" borderId="7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2" fontId="26" fillId="7" borderId="1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20" fillId="5" borderId="7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4" fillId="0" borderId="1" xfId="0" applyNumberFormat="1" applyFont="1" applyBorder="1"/>
    <xf numFmtId="0" fontId="24" fillId="0" borderId="1" xfId="0" applyFont="1" applyBorder="1" applyAlignment="1">
      <alignment horizontal="center"/>
    </xf>
    <xf numFmtId="2" fontId="24" fillId="6" borderId="1" xfId="0" applyNumberFormat="1" applyFont="1" applyFill="1" applyBorder="1" applyAlignment="1">
      <alignment horizontal="center"/>
    </xf>
    <xf numFmtId="2" fontId="22" fillId="6" borderId="1" xfId="0" applyNumberFormat="1" applyFont="1" applyFill="1" applyBorder="1" applyAlignment="1">
      <alignment horizontal="center"/>
    </xf>
    <xf numFmtId="2" fontId="19" fillId="6" borderId="1" xfId="0" applyNumberFormat="1" applyFont="1" applyFill="1" applyBorder="1"/>
    <xf numFmtId="2" fontId="19" fillId="6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5" borderId="7" xfId="0" applyNumberFormat="1" applyFont="1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/>
    </xf>
    <xf numFmtId="2" fontId="25" fillId="3" borderId="1" xfId="0" applyNumberFormat="1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2" fontId="23" fillId="6" borderId="1" xfId="0" applyNumberFormat="1" applyFont="1" applyFill="1" applyBorder="1" applyAlignment="1">
      <alignment horizontal="center"/>
    </xf>
    <xf numFmtId="2" fontId="22" fillId="0" borderId="1" xfId="0" applyNumberFormat="1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2" fontId="21" fillId="7" borderId="1" xfId="0" applyNumberFormat="1" applyFont="1" applyFill="1" applyBorder="1" applyAlignment="1">
      <alignment horizontal="center"/>
    </xf>
    <xf numFmtId="2" fontId="21" fillId="5" borderId="7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164" fontId="19" fillId="5" borderId="7" xfId="0" applyNumberFormat="1" applyFont="1" applyFill="1" applyBorder="1" applyAlignment="1">
      <alignment horizontal="center"/>
    </xf>
    <xf numFmtId="165" fontId="23" fillId="0" borderId="1" xfId="0" applyNumberFormat="1" applyFont="1" applyBorder="1"/>
    <xf numFmtId="165" fontId="19" fillId="0" borderId="1" xfId="0" applyNumberFormat="1" applyFont="1" applyBorder="1" applyAlignment="1">
      <alignment horizontal="center"/>
    </xf>
    <xf numFmtId="0" fontId="23" fillId="0" borderId="1" xfId="0" applyFont="1" applyBorder="1"/>
    <xf numFmtId="49" fontId="5" fillId="6" borderId="1" xfId="0" applyNumberFormat="1" applyFont="1" applyFill="1" applyBorder="1" applyAlignment="1">
      <alignment vertical="center"/>
    </xf>
    <xf numFmtId="0" fontId="5" fillId="0" borderId="1" xfId="0" applyFont="1" applyBorder="1"/>
    <xf numFmtId="49" fontId="5" fillId="6" borderId="1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16" xfId="0" applyNumberFormat="1" applyFont="1" applyBorder="1" applyAlignment="1">
      <alignment horizontal="right"/>
    </xf>
    <xf numFmtId="49" fontId="11" fillId="0" borderId="2" xfId="1" applyNumberFormat="1" applyFont="1" applyBorder="1" applyAlignment="1">
      <alignment horizontal="left" vertical="center"/>
    </xf>
    <xf numFmtId="49" fontId="11" fillId="0" borderId="3" xfId="1" applyNumberFormat="1" applyFont="1" applyBorder="1" applyAlignment="1">
      <alignment horizontal="left" vertical="center"/>
    </xf>
    <xf numFmtId="49" fontId="11" fillId="0" borderId="4" xfId="1" applyNumberFormat="1" applyFont="1" applyBorder="1" applyAlignment="1">
      <alignment horizontal="left" vertical="center"/>
    </xf>
    <xf numFmtId="49" fontId="11" fillId="0" borderId="7" xfId="1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3">
    <cellStyle name="20% - Акцент1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tabSelected="1" zoomScale="90" zoomScaleNormal="90" workbookViewId="0">
      <selection activeCell="R20" sqref="R20"/>
    </sheetView>
  </sheetViews>
  <sheetFormatPr defaultRowHeight="12.75" x14ac:dyDescent="0.2"/>
  <cols>
    <col min="1" max="1" width="9.140625" style="2" customWidth="1"/>
    <col min="2" max="2" width="31" style="1" customWidth="1"/>
    <col min="3" max="3" width="11.7109375" style="2" customWidth="1"/>
    <col min="4" max="4" width="14.42578125" style="89" hidden="1" customWidth="1"/>
    <col min="5" max="5" width="15.7109375" style="132" hidden="1" customWidth="1"/>
    <col min="6" max="6" width="9.140625" style="1" hidden="1" customWidth="1"/>
    <col min="7" max="8" width="14" style="89" customWidth="1"/>
    <col min="9" max="9" width="15.28515625" style="132" customWidth="1"/>
    <col min="10" max="10" width="9.140625" style="1" customWidth="1"/>
    <col min="11" max="11" width="15.85546875" style="89" customWidth="1"/>
    <col min="12" max="12" width="0.140625" style="1" customWidth="1"/>
    <col min="13" max="13" width="13.7109375" style="1" customWidth="1"/>
    <col min="14" max="16384" width="9.140625" style="1"/>
  </cols>
  <sheetData>
    <row r="1" spans="1:13" x14ac:dyDescent="0.2">
      <c r="A1" s="278" t="s">
        <v>222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3" x14ac:dyDescent="0.2">
      <c r="A2" s="163" t="s">
        <v>235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3" x14ac:dyDescent="0.2">
      <c r="B3" s="279"/>
      <c r="C3" s="279"/>
      <c r="D3" s="279"/>
      <c r="E3" s="279"/>
    </row>
    <row r="4" spans="1:13" ht="12.75" customHeight="1" x14ac:dyDescent="0.25">
      <c r="A4" s="280" t="s">
        <v>0</v>
      </c>
      <c r="B4" s="283" t="s">
        <v>1</v>
      </c>
      <c r="C4" s="284" t="s">
        <v>2</v>
      </c>
      <c r="D4" s="291"/>
      <c r="E4" s="291"/>
      <c r="F4" s="262" t="s">
        <v>226</v>
      </c>
      <c r="G4" s="263"/>
      <c r="H4" s="164"/>
      <c r="I4" s="271" t="s">
        <v>228</v>
      </c>
      <c r="J4" s="272"/>
      <c r="K4" s="273"/>
      <c r="L4" s="261" t="s">
        <v>212</v>
      </c>
      <c r="M4" s="165" t="s">
        <v>232</v>
      </c>
    </row>
    <row r="5" spans="1:13" ht="12.75" customHeight="1" x14ac:dyDescent="0.25">
      <c r="A5" s="281"/>
      <c r="B5" s="283"/>
      <c r="C5" s="284"/>
      <c r="D5" s="285" t="s">
        <v>224</v>
      </c>
      <c r="E5" s="288" t="s">
        <v>225</v>
      </c>
      <c r="F5" s="264"/>
      <c r="G5" s="265"/>
      <c r="H5" s="166" t="s">
        <v>230</v>
      </c>
      <c r="I5" s="268" t="s">
        <v>227</v>
      </c>
      <c r="J5" s="274" t="s">
        <v>204</v>
      </c>
      <c r="K5" s="275"/>
      <c r="L5" s="261"/>
      <c r="M5" s="167" t="s">
        <v>233</v>
      </c>
    </row>
    <row r="6" spans="1:13" ht="12.75" customHeight="1" x14ac:dyDescent="0.25">
      <c r="A6" s="281"/>
      <c r="B6" s="283"/>
      <c r="C6" s="284"/>
      <c r="D6" s="286"/>
      <c r="E6" s="289"/>
      <c r="F6" s="266"/>
      <c r="G6" s="267"/>
      <c r="H6" s="166" t="s">
        <v>231</v>
      </c>
      <c r="I6" s="269"/>
      <c r="J6" s="276"/>
      <c r="K6" s="277"/>
      <c r="L6" s="261"/>
      <c r="M6" s="167" t="s">
        <v>234</v>
      </c>
    </row>
    <row r="7" spans="1:13" ht="29.25" customHeight="1" x14ac:dyDescent="0.25">
      <c r="A7" s="282"/>
      <c r="B7" s="283"/>
      <c r="C7" s="284"/>
      <c r="D7" s="287"/>
      <c r="E7" s="290"/>
      <c r="F7" s="168" t="s">
        <v>203</v>
      </c>
      <c r="G7" s="169" t="s">
        <v>223</v>
      </c>
      <c r="H7" s="170"/>
      <c r="I7" s="270"/>
      <c r="J7" s="168" t="s">
        <v>203</v>
      </c>
      <c r="K7" s="171" t="s">
        <v>223</v>
      </c>
      <c r="L7" s="172"/>
      <c r="M7" s="173"/>
    </row>
    <row r="8" spans="1:13" ht="15.75" x14ac:dyDescent="0.25">
      <c r="A8" s="84" t="s">
        <v>45</v>
      </c>
      <c r="B8" s="69" t="s">
        <v>3</v>
      </c>
      <c r="C8" s="84" t="s">
        <v>4</v>
      </c>
      <c r="D8" s="60">
        <v>9</v>
      </c>
      <c r="E8" s="129">
        <v>11</v>
      </c>
      <c r="F8" s="174">
        <v>17</v>
      </c>
      <c r="G8" s="175">
        <v>15</v>
      </c>
      <c r="H8" s="175"/>
      <c r="I8" s="176"/>
      <c r="J8" s="174">
        <v>18</v>
      </c>
      <c r="K8" s="177">
        <v>19</v>
      </c>
      <c r="L8" s="178"/>
      <c r="M8" s="174"/>
    </row>
    <row r="9" spans="1:13" ht="15.75" hidden="1" x14ac:dyDescent="0.25">
      <c r="A9" s="5"/>
      <c r="B9" s="70" t="s">
        <v>9</v>
      </c>
      <c r="C9" s="77" t="s">
        <v>10</v>
      </c>
      <c r="D9" s="114"/>
      <c r="E9" s="133"/>
      <c r="F9" s="179"/>
      <c r="G9" s="180"/>
      <c r="H9" s="180"/>
      <c r="I9" s="181"/>
      <c r="J9" s="179"/>
      <c r="K9" s="182"/>
      <c r="L9" s="178"/>
      <c r="M9" s="174"/>
    </row>
    <row r="10" spans="1:13" ht="24" hidden="1" x14ac:dyDescent="0.25">
      <c r="A10" s="5"/>
      <c r="B10" s="71" t="s">
        <v>11</v>
      </c>
      <c r="C10" s="78" t="s">
        <v>10</v>
      </c>
      <c r="D10" s="115"/>
      <c r="E10" s="134"/>
      <c r="F10" s="183"/>
      <c r="G10" s="184"/>
      <c r="H10" s="184"/>
      <c r="I10" s="185"/>
      <c r="J10" s="183"/>
      <c r="K10" s="186"/>
      <c r="L10" s="178"/>
      <c r="M10" s="174"/>
    </row>
    <row r="11" spans="1:13" ht="15.75" hidden="1" x14ac:dyDescent="0.25">
      <c r="A11" s="5"/>
      <c r="B11" s="71" t="s">
        <v>12</v>
      </c>
      <c r="C11" s="78" t="s">
        <v>10</v>
      </c>
      <c r="D11" s="115"/>
      <c r="E11" s="135"/>
      <c r="F11" s="183"/>
      <c r="G11" s="187"/>
      <c r="H11" s="187"/>
      <c r="I11" s="188"/>
      <c r="J11" s="183"/>
      <c r="K11" s="189"/>
      <c r="L11" s="178"/>
      <c r="M11" s="174"/>
    </row>
    <row r="12" spans="1:13" ht="24" hidden="1" x14ac:dyDescent="0.25">
      <c r="A12" s="7"/>
      <c r="B12" s="71" t="s">
        <v>13</v>
      </c>
      <c r="C12" s="78" t="s">
        <v>10</v>
      </c>
      <c r="D12" s="115"/>
      <c r="E12" s="135"/>
      <c r="F12" s="183"/>
      <c r="G12" s="187"/>
      <c r="H12" s="187"/>
      <c r="I12" s="188"/>
      <c r="J12" s="183"/>
      <c r="K12" s="189"/>
      <c r="L12" s="178"/>
      <c r="M12" s="174"/>
    </row>
    <row r="13" spans="1:13" ht="15.75" hidden="1" x14ac:dyDescent="0.25">
      <c r="A13" s="7"/>
      <c r="B13" s="71" t="s">
        <v>14</v>
      </c>
      <c r="C13" s="78" t="s">
        <v>10</v>
      </c>
      <c r="D13" s="116"/>
      <c r="E13" s="135"/>
      <c r="F13" s="183"/>
      <c r="G13" s="187"/>
      <c r="H13" s="187"/>
      <c r="I13" s="188"/>
      <c r="J13" s="183"/>
      <c r="K13" s="189"/>
      <c r="L13" s="178"/>
      <c r="M13" s="174"/>
    </row>
    <row r="14" spans="1:13" ht="15.75" hidden="1" x14ac:dyDescent="0.25">
      <c r="A14" s="7"/>
      <c r="B14" s="71" t="s">
        <v>15</v>
      </c>
      <c r="C14" s="78" t="s">
        <v>10</v>
      </c>
      <c r="D14" s="117"/>
      <c r="E14" s="136"/>
      <c r="F14" s="183"/>
      <c r="G14" s="190"/>
      <c r="H14" s="190"/>
      <c r="I14" s="191"/>
      <c r="J14" s="183"/>
      <c r="K14" s="192"/>
      <c r="L14" s="178"/>
      <c r="M14" s="174"/>
    </row>
    <row r="15" spans="1:13" ht="22.5" hidden="1" x14ac:dyDescent="0.25">
      <c r="A15" s="7"/>
      <c r="B15" s="72" t="s">
        <v>16</v>
      </c>
      <c r="C15" s="78" t="s">
        <v>17</v>
      </c>
      <c r="D15" s="115"/>
      <c r="E15" s="137"/>
      <c r="F15" s="193"/>
      <c r="G15" s="194"/>
      <c r="H15" s="194"/>
      <c r="I15" s="195"/>
      <c r="J15" s="193"/>
      <c r="K15" s="196"/>
      <c r="L15" s="178"/>
      <c r="M15" s="174"/>
    </row>
    <row r="16" spans="1:13" ht="15.75" x14ac:dyDescent="0.25">
      <c r="A16" s="7"/>
      <c r="B16" s="91" t="s">
        <v>18</v>
      </c>
      <c r="C16" s="92" t="s">
        <v>10</v>
      </c>
      <c r="D16" s="93">
        <v>2.7260000000000004</v>
      </c>
      <c r="E16" s="133">
        <v>1.9533999999999998</v>
      </c>
      <c r="F16" s="197"/>
      <c r="G16" s="198">
        <v>2.7260000000000004</v>
      </c>
      <c r="H16" s="198">
        <f>H18+H19</f>
        <v>2.8581000000000003</v>
      </c>
      <c r="I16" s="199">
        <v>2.7260000000000004</v>
      </c>
      <c r="J16" s="197"/>
      <c r="K16" s="200">
        <v>2.7260000000000004</v>
      </c>
      <c r="L16" s="178">
        <v>100</v>
      </c>
      <c r="M16" s="174">
        <v>2.726</v>
      </c>
    </row>
    <row r="17" spans="1:13" ht="15.75" x14ac:dyDescent="0.25">
      <c r="A17" s="7"/>
      <c r="B17" s="73" t="s">
        <v>19</v>
      </c>
      <c r="C17" s="78" t="s">
        <v>10</v>
      </c>
      <c r="D17" s="85"/>
      <c r="E17" s="135"/>
      <c r="F17" s="183"/>
      <c r="G17" s="201"/>
      <c r="H17" s="201"/>
      <c r="I17" s="202"/>
      <c r="J17" s="183"/>
      <c r="K17" s="189"/>
      <c r="L17" s="178"/>
      <c r="M17" s="174"/>
    </row>
    <row r="18" spans="1:13" ht="15.75" x14ac:dyDescent="0.25">
      <c r="A18" s="7"/>
      <c r="B18" s="74" t="s">
        <v>20</v>
      </c>
      <c r="C18" s="78" t="s">
        <v>10</v>
      </c>
      <c r="D18" s="85">
        <v>2.3E-2</v>
      </c>
      <c r="E18" s="135">
        <v>1.4999999999999999E-2</v>
      </c>
      <c r="F18" s="183"/>
      <c r="G18" s="201">
        <v>2.3E-2</v>
      </c>
      <c r="H18" s="201">
        <v>2.24E-2</v>
      </c>
      <c r="I18" s="202">
        <v>2.3E-2</v>
      </c>
      <c r="J18" s="183"/>
      <c r="K18" s="203">
        <v>2.3E-2</v>
      </c>
      <c r="L18" s="178">
        <v>0.84372707263389557</v>
      </c>
      <c r="M18" s="174">
        <v>2.3E-2</v>
      </c>
    </row>
    <row r="19" spans="1:13" ht="28.5" x14ac:dyDescent="0.25">
      <c r="A19" s="7"/>
      <c r="B19" s="75" t="s">
        <v>21</v>
      </c>
      <c r="C19" s="77" t="s">
        <v>10</v>
      </c>
      <c r="D19" s="6">
        <v>2.7030000000000003</v>
      </c>
      <c r="E19" s="133">
        <v>1.9383999999999999</v>
      </c>
      <c r="F19" s="180"/>
      <c r="G19" s="204">
        <v>2.7030000000000003</v>
      </c>
      <c r="H19" s="204">
        <f>H20+H21+H26</f>
        <v>2.8357000000000001</v>
      </c>
      <c r="I19" s="199">
        <v>2.7030000000000003</v>
      </c>
      <c r="J19" s="180"/>
      <c r="K19" s="200">
        <v>2.7030000000000003</v>
      </c>
      <c r="L19" s="178"/>
      <c r="M19" s="174">
        <v>2.7029999999999998</v>
      </c>
    </row>
    <row r="20" spans="1:13" ht="15.75" x14ac:dyDescent="0.25">
      <c r="A20" s="7"/>
      <c r="B20" s="73" t="s">
        <v>22</v>
      </c>
      <c r="C20" s="78" t="s">
        <v>10</v>
      </c>
      <c r="D20" s="85">
        <v>0.246</v>
      </c>
      <c r="E20" s="135">
        <v>0.192</v>
      </c>
      <c r="F20" s="187"/>
      <c r="G20" s="201">
        <v>0.246</v>
      </c>
      <c r="H20" s="201">
        <v>0.20499999999999999</v>
      </c>
      <c r="I20" s="202">
        <v>0.246</v>
      </c>
      <c r="J20" s="187"/>
      <c r="K20" s="203">
        <v>0.246</v>
      </c>
      <c r="L20" s="178">
        <v>9.0242112986060157</v>
      </c>
      <c r="M20" s="174">
        <v>0.246</v>
      </c>
    </row>
    <row r="21" spans="1:13" ht="15.75" x14ac:dyDescent="0.25">
      <c r="A21" s="7"/>
      <c r="B21" s="73" t="s">
        <v>23</v>
      </c>
      <c r="C21" s="78" t="s">
        <v>10</v>
      </c>
      <c r="D21" s="85">
        <v>1.8140000000000001</v>
      </c>
      <c r="E21" s="135">
        <v>1.3393999999999999</v>
      </c>
      <c r="F21" s="187"/>
      <c r="G21" s="201">
        <v>1.8140000000000001</v>
      </c>
      <c r="H21" s="201">
        <f>H23+H25</f>
        <v>1.9932000000000001</v>
      </c>
      <c r="I21" s="202">
        <v>1.8140000000000001</v>
      </c>
      <c r="J21" s="187"/>
      <c r="K21" s="203">
        <v>1.8140000000000001</v>
      </c>
      <c r="L21" s="178">
        <v>66.544387380777692</v>
      </c>
      <c r="M21" s="174">
        <v>1.8140000000000001</v>
      </c>
    </row>
    <row r="22" spans="1:13" ht="15.75" x14ac:dyDescent="0.25">
      <c r="A22" s="7"/>
      <c r="B22" s="73" t="s">
        <v>24</v>
      </c>
      <c r="C22" s="78"/>
      <c r="D22" s="85"/>
      <c r="E22" s="135"/>
      <c r="F22" s="183"/>
      <c r="G22" s="201"/>
      <c r="H22" s="201"/>
      <c r="I22" s="202"/>
      <c r="J22" s="183"/>
      <c r="K22" s="203"/>
      <c r="L22" s="178"/>
      <c r="M22" s="174"/>
    </row>
    <row r="23" spans="1:13" ht="15.75" x14ac:dyDescent="0.25">
      <c r="A23" s="7"/>
      <c r="B23" s="73" t="s">
        <v>25</v>
      </c>
      <c r="C23" s="78" t="s">
        <v>10</v>
      </c>
      <c r="D23" s="85">
        <v>1.3180000000000001</v>
      </c>
      <c r="E23" s="135">
        <v>1.0503</v>
      </c>
      <c r="F23" s="183"/>
      <c r="G23" s="201">
        <v>1.3180000000000001</v>
      </c>
      <c r="H23" s="201">
        <v>1.5442</v>
      </c>
      <c r="I23" s="202">
        <v>1.3180000000000001</v>
      </c>
      <c r="J23" s="183"/>
      <c r="K23" s="203">
        <v>1.3180000000000001</v>
      </c>
      <c r="L23" s="178"/>
      <c r="M23" s="174">
        <v>1.3180000000000001</v>
      </c>
    </row>
    <row r="24" spans="1:13" ht="15.75" x14ac:dyDescent="0.25">
      <c r="A24" s="7"/>
      <c r="B24" s="73" t="s">
        <v>26</v>
      </c>
      <c r="C24" s="78" t="s">
        <v>10</v>
      </c>
      <c r="D24" s="85"/>
      <c r="E24" s="135"/>
      <c r="F24" s="183"/>
      <c r="G24" s="201"/>
      <c r="H24" s="201"/>
      <c r="I24" s="202"/>
      <c r="J24" s="183"/>
      <c r="K24" s="203"/>
      <c r="L24" s="178"/>
      <c r="M24" s="174"/>
    </row>
    <row r="25" spans="1:13" ht="15.75" x14ac:dyDescent="0.25">
      <c r="A25" s="7"/>
      <c r="B25" s="73" t="s">
        <v>27</v>
      </c>
      <c r="C25" s="78" t="s">
        <v>10</v>
      </c>
      <c r="D25" s="85">
        <v>0.496</v>
      </c>
      <c r="E25" s="135">
        <v>0.28910000000000002</v>
      </c>
      <c r="F25" s="183"/>
      <c r="G25" s="201">
        <v>0.496</v>
      </c>
      <c r="H25" s="201">
        <v>0.44900000000000001</v>
      </c>
      <c r="I25" s="202">
        <v>0.496</v>
      </c>
      <c r="J25" s="183"/>
      <c r="K25" s="203">
        <v>0.496</v>
      </c>
      <c r="L25" s="178"/>
      <c r="M25" s="174">
        <v>0.496</v>
      </c>
    </row>
    <row r="26" spans="1:13" ht="15.75" x14ac:dyDescent="0.25">
      <c r="A26" s="7"/>
      <c r="B26" s="73" t="s">
        <v>28</v>
      </c>
      <c r="C26" s="77" t="s">
        <v>10</v>
      </c>
      <c r="D26" s="85">
        <v>0.64300000000000002</v>
      </c>
      <c r="E26" s="135">
        <v>0.40699999999999997</v>
      </c>
      <c r="F26" s="183"/>
      <c r="G26" s="201">
        <v>0.64300000000000002</v>
      </c>
      <c r="H26" s="201">
        <v>0.63749999999999996</v>
      </c>
      <c r="I26" s="202">
        <v>0.64300000000000002</v>
      </c>
      <c r="J26" s="183"/>
      <c r="K26" s="203">
        <v>0.64300000000000002</v>
      </c>
      <c r="L26" s="178">
        <v>23.587674247982388</v>
      </c>
      <c r="M26" s="174">
        <v>0.64300000000000002</v>
      </c>
    </row>
    <row r="27" spans="1:13" ht="15.75" x14ac:dyDescent="0.25">
      <c r="A27" s="8"/>
      <c r="C27" s="82"/>
      <c r="D27" s="85"/>
      <c r="E27" s="135"/>
      <c r="F27" s="183"/>
      <c r="G27" s="201"/>
      <c r="H27" s="201"/>
      <c r="I27" s="202"/>
      <c r="J27" s="183"/>
      <c r="K27" s="203"/>
      <c r="L27" s="178"/>
      <c r="M27" s="174"/>
    </row>
    <row r="28" spans="1:13" ht="15.75" x14ac:dyDescent="0.25">
      <c r="A28" s="9"/>
      <c r="B28" s="10" t="s">
        <v>5</v>
      </c>
      <c r="C28" s="9" t="s">
        <v>8</v>
      </c>
      <c r="D28" s="60"/>
      <c r="E28" s="129"/>
      <c r="F28" s="193"/>
      <c r="G28" s="175"/>
      <c r="H28" s="175"/>
      <c r="I28" s="205"/>
      <c r="J28" s="193"/>
      <c r="K28" s="177"/>
      <c r="L28" s="178"/>
      <c r="M28" s="174"/>
    </row>
    <row r="29" spans="1:13" ht="15.75" x14ac:dyDescent="0.25">
      <c r="A29" s="94" t="s">
        <v>45</v>
      </c>
      <c r="B29" s="95" t="s">
        <v>6</v>
      </c>
      <c r="C29" s="94" t="s">
        <v>8</v>
      </c>
      <c r="D29" s="97">
        <v>236.42390401007179</v>
      </c>
      <c r="E29" s="138">
        <v>164.9</v>
      </c>
      <c r="F29" s="206"/>
      <c r="G29" s="207">
        <v>243.42205156876994</v>
      </c>
      <c r="H29" s="207">
        <f>H30+H78+H88</f>
        <v>195.8262</v>
      </c>
      <c r="I29" s="208">
        <v>350.19</v>
      </c>
      <c r="J29" s="206"/>
      <c r="K29" s="209">
        <v>257.19217562076562</v>
      </c>
      <c r="L29" s="178"/>
      <c r="M29" s="210">
        <f ca="1">M30+M78+M88</f>
        <v>583.34026995918384</v>
      </c>
    </row>
    <row r="30" spans="1:13" s="11" customFormat="1" ht="15.75" x14ac:dyDescent="0.25">
      <c r="A30" s="94" t="s">
        <v>46</v>
      </c>
      <c r="B30" s="95" t="s">
        <v>7</v>
      </c>
      <c r="C30" s="94" t="s">
        <v>8</v>
      </c>
      <c r="D30" s="97">
        <v>234.08307327729881</v>
      </c>
      <c r="E30" s="138">
        <v>164.9</v>
      </c>
      <c r="F30" s="211"/>
      <c r="G30" s="207">
        <v>241.01193224630688</v>
      </c>
      <c r="H30" s="207">
        <f>H34+H56+H88</f>
        <v>195.8262</v>
      </c>
      <c r="I30" s="208">
        <v>346.71999999999997</v>
      </c>
      <c r="J30" s="211"/>
      <c r="K30" s="209">
        <v>254.62025386455795</v>
      </c>
      <c r="L30" s="212">
        <v>99</v>
      </c>
      <c r="M30" s="213">
        <f>M34+M56+M64+M76</f>
        <v>577.44794400000012</v>
      </c>
    </row>
    <row r="31" spans="1:13" s="15" customFormat="1" ht="15.75" x14ac:dyDescent="0.25">
      <c r="A31" s="12"/>
      <c r="B31" s="76" t="s">
        <v>205</v>
      </c>
      <c r="C31" s="79"/>
      <c r="D31" s="120"/>
      <c r="E31" s="139"/>
      <c r="F31" s="214"/>
      <c r="G31" s="215">
        <v>1</v>
      </c>
      <c r="H31" s="215"/>
      <c r="I31" s="216"/>
      <c r="J31" s="214"/>
      <c r="K31" s="217">
        <v>1</v>
      </c>
      <c r="L31" s="218"/>
      <c r="M31" s="219"/>
    </row>
    <row r="32" spans="1:13" s="15" customFormat="1" ht="15.75" x14ac:dyDescent="0.25">
      <c r="A32" s="12"/>
      <c r="B32" s="13" t="s">
        <v>206</v>
      </c>
      <c r="C32" s="14"/>
      <c r="D32" s="120"/>
      <c r="E32" s="139"/>
      <c r="F32" s="214"/>
      <c r="G32" s="215">
        <v>106</v>
      </c>
      <c r="H32" s="215"/>
      <c r="I32" s="216"/>
      <c r="J32" s="214"/>
      <c r="K32" s="217">
        <v>104.7</v>
      </c>
      <c r="L32" s="218"/>
      <c r="M32" s="219"/>
    </row>
    <row r="33" spans="1:13" s="15" customFormat="1" ht="17.45" customHeight="1" x14ac:dyDescent="0.25">
      <c r="A33" s="12"/>
      <c r="B33" s="13" t="s">
        <v>207</v>
      </c>
      <c r="C33" s="14"/>
      <c r="D33" s="120"/>
      <c r="E33" s="139"/>
      <c r="F33" s="214"/>
      <c r="G33" s="215">
        <v>0</v>
      </c>
      <c r="H33" s="215"/>
      <c r="I33" s="216"/>
      <c r="J33" s="214"/>
      <c r="K33" s="217">
        <v>0</v>
      </c>
      <c r="L33" s="218"/>
      <c r="M33" s="219"/>
    </row>
    <row r="34" spans="1:13" s="11" customFormat="1" ht="17.25" customHeight="1" x14ac:dyDescent="0.25">
      <c r="A34" s="94" t="s">
        <v>47</v>
      </c>
      <c r="B34" s="96" t="s">
        <v>29</v>
      </c>
      <c r="C34" s="98" t="s">
        <v>8</v>
      </c>
      <c r="D34" s="97">
        <v>9.4907132772988341</v>
      </c>
      <c r="E34" s="138">
        <v>0</v>
      </c>
      <c r="F34" s="211"/>
      <c r="G34" s="207">
        <v>9.7716383903068795</v>
      </c>
      <c r="H34" s="207"/>
      <c r="I34" s="208">
        <v>10.06</v>
      </c>
      <c r="J34" s="211"/>
      <c r="K34" s="209">
        <v>10.323377039564495</v>
      </c>
      <c r="L34" s="212">
        <v>4.0138767886883526</v>
      </c>
      <c r="M34" s="220">
        <f>M43</f>
        <v>32.1</v>
      </c>
    </row>
    <row r="35" spans="1:13" ht="25.5" x14ac:dyDescent="0.2">
      <c r="A35" s="9" t="s">
        <v>48</v>
      </c>
      <c r="B35" s="16" t="s">
        <v>30</v>
      </c>
      <c r="C35" s="84" t="s">
        <v>61</v>
      </c>
      <c r="D35" s="87"/>
      <c r="E35" s="138"/>
      <c r="F35" s="121"/>
      <c r="G35" s="87">
        <v>0</v>
      </c>
      <c r="H35" s="87"/>
      <c r="I35" s="130"/>
      <c r="J35" s="121"/>
      <c r="K35" s="157">
        <v>0</v>
      </c>
      <c r="L35" s="111">
        <v>0</v>
      </c>
      <c r="M35" s="4"/>
    </row>
    <row r="36" spans="1:13" ht="51" x14ac:dyDescent="0.2">
      <c r="A36" s="17" t="s">
        <v>49</v>
      </c>
      <c r="B36" s="16" t="s">
        <v>31</v>
      </c>
      <c r="C36" s="84" t="s">
        <v>61</v>
      </c>
      <c r="D36" s="87"/>
      <c r="E36" s="137"/>
      <c r="F36" s="121"/>
      <c r="G36" s="87"/>
      <c r="H36" s="87"/>
      <c r="I36" s="130"/>
      <c r="J36" s="121"/>
      <c r="K36" s="156"/>
      <c r="L36" s="111"/>
      <c r="M36" s="4"/>
    </row>
    <row r="37" spans="1:13" ht="63.75" x14ac:dyDescent="0.2">
      <c r="A37" s="17" t="s">
        <v>50</v>
      </c>
      <c r="B37" s="18" t="s">
        <v>32</v>
      </c>
      <c r="C37" s="84" t="s">
        <v>61</v>
      </c>
      <c r="D37" s="86"/>
      <c r="E37" s="137"/>
      <c r="F37" s="121"/>
      <c r="G37" s="87"/>
      <c r="H37" s="87"/>
      <c r="I37" s="130"/>
      <c r="J37" s="121"/>
      <c r="K37" s="156"/>
      <c r="L37" s="111"/>
      <c r="M37" s="160"/>
    </row>
    <row r="38" spans="1:13" ht="24" x14ac:dyDescent="0.2">
      <c r="A38" s="5" t="s">
        <v>59</v>
      </c>
      <c r="B38" s="20" t="s">
        <v>55</v>
      </c>
      <c r="C38" s="84" t="s">
        <v>61</v>
      </c>
      <c r="D38" s="87"/>
      <c r="E38" s="137"/>
      <c r="F38" s="121"/>
      <c r="G38" s="87"/>
      <c r="H38" s="87"/>
      <c r="I38" s="130"/>
      <c r="J38" s="121"/>
      <c r="K38" s="156"/>
      <c r="L38" s="111"/>
      <c r="M38" s="4"/>
    </row>
    <row r="39" spans="1:13" ht="15" x14ac:dyDescent="0.2">
      <c r="A39" s="5"/>
      <c r="B39" s="21" t="s">
        <v>56</v>
      </c>
      <c r="C39" s="22" t="s">
        <v>62</v>
      </c>
      <c r="D39" s="87"/>
      <c r="E39" s="137"/>
      <c r="F39" s="121"/>
      <c r="G39" s="87"/>
      <c r="H39" s="87"/>
      <c r="I39" s="130"/>
      <c r="J39" s="121"/>
      <c r="K39" s="156"/>
      <c r="L39" s="111"/>
      <c r="M39" s="4"/>
    </row>
    <row r="40" spans="1:13" ht="15" x14ac:dyDescent="0.2">
      <c r="A40" s="5"/>
      <c r="B40" s="23" t="s">
        <v>57</v>
      </c>
      <c r="C40" s="22" t="s">
        <v>63</v>
      </c>
      <c r="D40" s="87"/>
      <c r="E40" s="137"/>
      <c r="F40" s="121"/>
      <c r="G40" s="87"/>
      <c r="H40" s="87"/>
      <c r="I40" s="130"/>
      <c r="J40" s="121"/>
      <c r="K40" s="156"/>
      <c r="L40" s="111"/>
      <c r="M40" s="4"/>
    </row>
    <row r="41" spans="1:13" ht="25.5" x14ac:dyDescent="0.2">
      <c r="A41" s="24" t="s">
        <v>58</v>
      </c>
      <c r="B41" s="18" t="s">
        <v>33</v>
      </c>
      <c r="C41" s="84" t="s">
        <v>61</v>
      </c>
      <c r="D41" s="87"/>
      <c r="E41" s="137"/>
      <c r="F41" s="121"/>
      <c r="G41" s="87"/>
      <c r="H41" s="87"/>
      <c r="I41" s="130"/>
      <c r="J41" s="121"/>
      <c r="K41" s="156"/>
      <c r="L41" s="111"/>
      <c r="M41" s="4"/>
    </row>
    <row r="42" spans="1:13" ht="25.5" x14ac:dyDescent="0.2">
      <c r="A42" s="5" t="s">
        <v>51</v>
      </c>
      <c r="B42" s="16" t="s">
        <v>34</v>
      </c>
      <c r="C42" s="84" t="s">
        <v>61</v>
      </c>
      <c r="D42" s="87"/>
      <c r="E42" s="137"/>
      <c r="F42" s="121"/>
      <c r="G42" s="87"/>
      <c r="H42" s="87"/>
      <c r="I42" s="130"/>
      <c r="J42" s="121"/>
      <c r="K42" s="156"/>
      <c r="L42" s="111"/>
      <c r="M42" s="4"/>
    </row>
    <row r="43" spans="1:13" ht="25.5" x14ac:dyDescent="0.25">
      <c r="A43" s="17" t="s">
        <v>221</v>
      </c>
      <c r="B43" s="18" t="s">
        <v>65</v>
      </c>
      <c r="C43" s="84" t="s">
        <v>61</v>
      </c>
      <c r="D43" s="87">
        <v>9.4907132772988341</v>
      </c>
      <c r="E43" s="137">
        <v>0</v>
      </c>
      <c r="F43" s="121"/>
      <c r="G43" s="221">
        <v>9.7716383903068795</v>
      </c>
      <c r="H43" s="221"/>
      <c r="I43" s="222">
        <v>10.06</v>
      </c>
      <c r="J43" s="223"/>
      <c r="K43" s="224">
        <v>10.323377039564495</v>
      </c>
      <c r="L43" s="178"/>
      <c r="M43" s="174">
        <v>32.1</v>
      </c>
    </row>
    <row r="44" spans="1:13" ht="25.5" x14ac:dyDescent="0.25">
      <c r="A44" s="5"/>
      <c r="B44" s="25" t="s">
        <v>60</v>
      </c>
      <c r="C44" s="84" t="s">
        <v>61</v>
      </c>
      <c r="D44" s="87">
        <v>0</v>
      </c>
      <c r="E44" s="137">
        <v>0</v>
      </c>
      <c r="F44" s="121"/>
      <c r="G44" s="221">
        <v>0</v>
      </c>
      <c r="H44" s="221"/>
      <c r="I44" s="195"/>
      <c r="J44" s="223"/>
      <c r="K44" s="224">
        <v>0</v>
      </c>
      <c r="L44" s="178"/>
      <c r="M44" s="174"/>
    </row>
    <row r="45" spans="1:13" s="15" customFormat="1" ht="15.75" x14ac:dyDescent="0.25">
      <c r="A45" s="26"/>
      <c r="B45" s="27" t="s">
        <v>56</v>
      </c>
      <c r="C45" s="22" t="s">
        <v>62</v>
      </c>
      <c r="D45" s="142"/>
      <c r="E45" s="143"/>
      <c r="F45" s="144"/>
      <c r="G45" s="225">
        <v>0</v>
      </c>
      <c r="H45" s="225"/>
      <c r="I45" s="226"/>
      <c r="J45" s="227"/>
      <c r="K45" s="228">
        <v>0</v>
      </c>
      <c r="L45" s="218"/>
      <c r="M45" s="219"/>
    </row>
    <row r="46" spans="1:13" s="15" customFormat="1" ht="15.75" x14ac:dyDescent="0.25">
      <c r="A46" s="26"/>
      <c r="B46" s="28" t="s">
        <v>57</v>
      </c>
      <c r="C46" s="22" t="s">
        <v>63</v>
      </c>
      <c r="D46" s="142"/>
      <c r="E46" s="143"/>
      <c r="F46" s="144"/>
      <c r="G46" s="225">
        <v>0</v>
      </c>
      <c r="H46" s="225"/>
      <c r="I46" s="226"/>
      <c r="J46" s="227"/>
      <c r="K46" s="228">
        <v>0</v>
      </c>
      <c r="L46" s="218"/>
      <c r="M46" s="219"/>
    </row>
    <row r="47" spans="1:13" ht="24" x14ac:dyDescent="0.25">
      <c r="A47" s="5"/>
      <c r="B47" s="29" t="s">
        <v>33</v>
      </c>
      <c r="C47" s="84" t="s">
        <v>64</v>
      </c>
      <c r="D47" s="87">
        <v>0</v>
      </c>
      <c r="E47" s="137">
        <v>0</v>
      </c>
      <c r="F47" s="121"/>
      <c r="G47" s="221">
        <v>0</v>
      </c>
      <c r="H47" s="221"/>
      <c r="I47" s="195"/>
      <c r="J47" s="223"/>
      <c r="K47" s="224">
        <v>0</v>
      </c>
      <c r="L47" s="178"/>
      <c r="M47" s="174"/>
    </row>
    <row r="48" spans="1:13" s="33" customFormat="1" ht="25.5" x14ac:dyDescent="0.25">
      <c r="A48" s="30" t="s">
        <v>70</v>
      </c>
      <c r="B48" s="31" t="s">
        <v>35</v>
      </c>
      <c r="C48" s="32" t="s">
        <v>64</v>
      </c>
      <c r="D48" s="86">
        <v>0</v>
      </c>
      <c r="E48" s="138">
        <v>0</v>
      </c>
      <c r="F48" s="122"/>
      <c r="G48" s="229">
        <v>0</v>
      </c>
      <c r="H48" s="229"/>
      <c r="I48" s="230"/>
      <c r="J48" s="231"/>
      <c r="K48" s="209">
        <v>0</v>
      </c>
      <c r="L48" s="232"/>
      <c r="M48" s="233"/>
    </row>
    <row r="49" spans="1:13" ht="25.5" hidden="1" x14ac:dyDescent="0.25">
      <c r="A49" s="5" t="s">
        <v>53</v>
      </c>
      <c r="B49" s="18" t="s">
        <v>36</v>
      </c>
      <c r="C49" s="84" t="s">
        <v>64</v>
      </c>
      <c r="D49" s="87"/>
      <c r="E49" s="137"/>
      <c r="F49" s="121"/>
      <c r="G49" s="221"/>
      <c r="H49" s="221"/>
      <c r="I49" s="195"/>
      <c r="J49" s="223"/>
      <c r="K49" s="196"/>
      <c r="L49" s="178"/>
      <c r="M49" s="174"/>
    </row>
    <row r="50" spans="1:13" ht="38.25" hidden="1" x14ac:dyDescent="0.25">
      <c r="A50" s="5" t="s">
        <v>52</v>
      </c>
      <c r="B50" s="18" t="s">
        <v>37</v>
      </c>
      <c r="C50" s="84" t="s">
        <v>64</v>
      </c>
      <c r="D50" s="87"/>
      <c r="E50" s="137"/>
      <c r="F50" s="121"/>
      <c r="G50" s="221"/>
      <c r="H50" s="221"/>
      <c r="I50" s="195"/>
      <c r="J50" s="223"/>
      <c r="K50" s="196"/>
      <c r="L50" s="178"/>
      <c r="M50" s="174"/>
    </row>
    <row r="51" spans="1:13" ht="51" hidden="1" x14ac:dyDescent="0.25">
      <c r="A51" s="5" t="s">
        <v>66</v>
      </c>
      <c r="B51" s="18" t="s">
        <v>38</v>
      </c>
      <c r="C51" s="84" t="s">
        <v>64</v>
      </c>
      <c r="D51" s="87"/>
      <c r="E51" s="137"/>
      <c r="F51" s="121"/>
      <c r="G51" s="221"/>
      <c r="H51" s="221"/>
      <c r="I51" s="195"/>
      <c r="J51" s="223"/>
      <c r="K51" s="196"/>
      <c r="L51" s="178"/>
      <c r="M51" s="174"/>
    </row>
    <row r="52" spans="1:13" ht="38.25" hidden="1" x14ac:dyDescent="0.25">
      <c r="A52" s="5" t="s">
        <v>67</v>
      </c>
      <c r="B52" s="18" t="s">
        <v>39</v>
      </c>
      <c r="C52" s="84" t="s">
        <v>64</v>
      </c>
      <c r="D52" s="87"/>
      <c r="E52" s="137"/>
      <c r="F52" s="121"/>
      <c r="G52" s="221"/>
      <c r="H52" s="221"/>
      <c r="I52" s="195"/>
      <c r="J52" s="223"/>
      <c r="K52" s="196"/>
      <c r="L52" s="178"/>
      <c r="M52" s="174"/>
    </row>
    <row r="53" spans="1:13" ht="36" hidden="1" x14ac:dyDescent="0.25">
      <c r="A53" s="5" t="s">
        <v>68</v>
      </c>
      <c r="B53" s="29" t="s">
        <v>54</v>
      </c>
      <c r="C53" s="84" t="s">
        <v>64</v>
      </c>
      <c r="D53" s="87"/>
      <c r="E53" s="137"/>
      <c r="F53" s="121"/>
      <c r="G53" s="221"/>
      <c r="H53" s="221"/>
      <c r="I53" s="195"/>
      <c r="J53" s="223"/>
      <c r="K53" s="224"/>
      <c r="L53" s="178"/>
      <c r="M53" s="174"/>
    </row>
    <row r="54" spans="1:13" ht="25.5" hidden="1" x14ac:dyDescent="0.25">
      <c r="A54" s="5" t="s">
        <v>69</v>
      </c>
      <c r="B54" s="18" t="s">
        <v>40</v>
      </c>
      <c r="C54" s="84" t="s">
        <v>64</v>
      </c>
      <c r="D54" s="87"/>
      <c r="E54" s="137"/>
      <c r="F54" s="121"/>
      <c r="G54" s="221"/>
      <c r="H54" s="221"/>
      <c r="I54" s="195"/>
      <c r="J54" s="223"/>
      <c r="K54" s="224"/>
      <c r="L54" s="178"/>
      <c r="M54" s="174"/>
    </row>
    <row r="55" spans="1:13" ht="15.75" x14ac:dyDescent="0.25">
      <c r="A55" s="24" t="s">
        <v>71</v>
      </c>
      <c r="B55" s="18" t="s">
        <v>72</v>
      </c>
      <c r="C55" s="84" t="s">
        <v>64</v>
      </c>
      <c r="D55" s="87"/>
      <c r="E55" s="137"/>
      <c r="F55" s="121"/>
      <c r="G55" s="221">
        <v>0</v>
      </c>
      <c r="H55" s="221"/>
      <c r="I55" s="195"/>
      <c r="J55" s="223"/>
      <c r="K55" s="224">
        <v>0</v>
      </c>
      <c r="L55" s="178">
        <v>0</v>
      </c>
      <c r="M55" s="174"/>
    </row>
    <row r="56" spans="1:13" s="103" customFormat="1" ht="15.75" x14ac:dyDescent="0.25">
      <c r="A56" s="99" t="s">
        <v>185</v>
      </c>
      <c r="B56" s="259" t="s">
        <v>41</v>
      </c>
      <c r="C56" s="101" t="s">
        <v>64</v>
      </c>
      <c r="D56" s="102">
        <v>224.59235999999999</v>
      </c>
      <c r="E56" s="138">
        <v>145.4</v>
      </c>
      <c r="F56" s="123"/>
      <c r="G56" s="234">
        <v>231.24029385599999</v>
      </c>
      <c r="H56" s="234">
        <f>H57+H59</f>
        <v>195.8262</v>
      </c>
      <c r="I56" s="208">
        <v>307.95999999999998</v>
      </c>
      <c r="J56" s="235"/>
      <c r="K56" s="209">
        <v>244.29687682499343</v>
      </c>
      <c r="L56" s="236">
        <v>94.986123211311636</v>
      </c>
      <c r="M56" s="237">
        <f>M57+M59</f>
        <v>545.3479440000001</v>
      </c>
    </row>
    <row r="57" spans="1:13" ht="48" x14ac:dyDescent="0.25">
      <c r="A57" s="24" t="s">
        <v>186</v>
      </c>
      <c r="B57" s="34" t="s">
        <v>219</v>
      </c>
      <c r="C57" s="84" t="s">
        <v>64</v>
      </c>
      <c r="D57" s="87">
        <v>7.5750000000000002</v>
      </c>
      <c r="E57" s="137">
        <v>0</v>
      </c>
      <c r="F57" s="124"/>
      <c r="G57" s="221">
        <v>7.79922</v>
      </c>
      <c r="H57" s="221">
        <v>3</v>
      </c>
      <c r="I57" s="222">
        <v>8.0299999999999994</v>
      </c>
      <c r="J57" s="238"/>
      <c r="K57" s="224">
        <v>8.2395894586499985</v>
      </c>
      <c r="L57" s="178">
        <v>3.2036703444662398</v>
      </c>
      <c r="M57" s="174">
        <v>8.6999999999999993</v>
      </c>
    </row>
    <row r="58" spans="1:13" ht="48" x14ac:dyDescent="0.25">
      <c r="A58" s="24" t="s">
        <v>187</v>
      </c>
      <c r="B58" s="34" t="s">
        <v>220</v>
      </c>
      <c r="C58" s="84" t="s">
        <v>64</v>
      </c>
      <c r="D58" s="87"/>
      <c r="E58" s="137"/>
      <c r="F58" s="124"/>
      <c r="G58" s="221"/>
      <c r="H58" s="221"/>
      <c r="I58" s="222"/>
      <c r="J58" s="238"/>
      <c r="K58" s="224"/>
      <c r="L58" s="178"/>
      <c r="M58" s="174"/>
    </row>
    <row r="59" spans="1:13" ht="48" x14ac:dyDescent="0.25">
      <c r="A59" s="17" t="s">
        <v>188</v>
      </c>
      <c r="B59" s="20" t="s">
        <v>73</v>
      </c>
      <c r="C59" s="84" t="s">
        <v>64</v>
      </c>
      <c r="D59" s="145">
        <v>217.01736</v>
      </c>
      <c r="E59" s="146">
        <v>145.4</v>
      </c>
      <c r="F59" s="125"/>
      <c r="G59" s="239">
        <v>223.441073856</v>
      </c>
      <c r="H59" s="239">
        <f>H60+H63</f>
        <v>192.8262</v>
      </c>
      <c r="I59" s="240">
        <v>299.93</v>
      </c>
      <c r="J59" s="241"/>
      <c r="K59" s="242">
        <v>236.05728736634345</v>
      </c>
      <c r="L59" s="178"/>
      <c r="M59" s="210">
        <f>M60+M63</f>
        <v>536.64794400000005</v>
      </c>
    </row>
    <row r="60" spans="1:13" ht="24" x14ac:dyDescent="0.25">
      <c r="A60" s="5" t="s">
        <v>189</v>
      </c>
      <c r="B60" s="20" t="s">
        <v>74</v>
      </c>
      <c r="C60" s="84" t="s">
        <v>64</v>
      </c>
      <c r="D60" s="87">
        <v>166.68</v>
      </c>
      <c r="E60" s="137">
        <v>109.2</v>
      </c>
      <c r="F60" s="124"/>
      <c r="G60" s="221">
        <v>171.61372800000001</v>
      </c>
      <c r="H60" s="221">
        <v>148.1</v>
      </c>
      <c r="I60" s="222">
        <v>230.358</v>
      </c>
      <c r="J60" s="238"/>
      <c r="K60" s="224">
        <v>181.30360012775995</v>
      </c>
      <c r="L60" s="178">
        <v>70.493435381601685</v>
      </c>
      <c r="M60" s="174">
        <v>412.17200000000003</v>
      </c>
    </row>
    <row r="61" spans="1:13" ht="15.75" x14ac:dyDescent="0.25">
      <c r="A61" s="35"/>
      <c r="B61" s="36" t="s">
        <v>56</v>
      </c>
      <c r="C61" s="22" t="s">
        <v>62</v>
      </c>
      <c r="D61" s="142">
        <v>0.5</v>
      </c>
      <c r="E61" s="143">
        <v>0.5</v>
      </c>
      <c r="F61" s="147"/>
      <c r="G61" s="225">
        <v>0.5</v>
      </c>
      <c r="H61" s="225">
        <v>0.5</v>
      </c>
      <c r="I61" s="243">
        <v>0.5</v>
      </c>
      <c r="J61" s="244"/>
      <c r="K61" s="228">
        <v>0.5</v>
      </c>
      <c r="L61" s="178"/>
      <c r="M61" s="174">
        <v>0.5</v>
      </c>
    </row>
    <row r="62" spans="1:13" ht="15.75" x14ac:dyDescent="0.25">
      <c r="A62" s="35"/>
      <c r="B62" s="37" t="s">
        <v>57</v>
      </c>
      <c r="C62" s="22" t="s">
        <v>63</v>
      </c>
      <c r="D62" s="142">
        <v>27780</v>
      </c>
      <c r="E62" s="143">
        <v>29120</v>
      </c>
      <c r="F62" s="147"/>
      <c r="G62" s="225">
        <v>28602.288</v>
      </c>
      <c r="H62" s="225">
        <f>H60/H61/12*1000</f>
        <v>24683.333333333332</v>
      </c>
      <c r="I62" s="243">
        <v>38393</v>
      </c>
      <c r="J62" s="244"/>
      <c r="K62" s="228">
        <v>30217.266687959989</v>
      </c>
      <c r="L62" s="178"/>
      <c r="M62" s="210">
        <f>M60/M61/12*1000</f>
        <v>68695.333333333343</v>
      </c>
    </row>
    <row r="63" spans="1:13" ht="36" x14ac:dyDescent="0.25">
      <c r="A63" s="24" t="s">
        <v>190</v>
      </c>
      <c r="B63" s="20" t="s">
        <v>75</v>
      </c>
      <c r="C63" s="84" t="s">
        <v>64</v>
      </c>
      <c r="D63" s="87">
        <v>50.337360000000004</v>
      </c>
      <c r="E63" s="137">
        <v>36.200000000000003</v>
      </c>
      <c r="F63" s="124"/>
      <c r="G63" s="221">
        <v>51.827345856000001</v>
      </c>
      <c r="H63" s="221">
        <f>H60*30.2/100</f>
        <v>44.726199999999999</v>
      </c>
      <c r="I63" s="222">
        <v>69.568116000000003</v>
      </c>
      <c r="J63" s="238"/>
      <c r="K63" s="224">
        <v>54.753687238583503</v>
      </c>
      <c r="L63" s="178">
        <v>21.289017485243708</v>
      </c>
      <c r="M63" s="210">
        <f>M60*30.2/100</f>
        <v>124.475944</v>
      </c>
    </row>
    <row r="64" spans="1:13" s="103" customFormat="1" ht="15.75" x14ac:dyDescent="0.25">
      <c r="A64" s="99" t="s">
        <v>191</v>
      </c>
      <c r="B64" s="100" t="s">
        <v>42</v>
      </c>
      <c r="C64" s="101" t="s">
        <v>64</v>
      </c>
      <c r="D64" s="102">
        <v>0</v>
      </c>
      <c r="E64" s="138">
        <v>19.5</v>
      </c>
      <c r="F64" s="123"/>
      <c r="G64" s="234">
        <v>0</v>
      </c>
      <c r="H64" s="234"/>
      <c r="I64" s="208">
        <v>28.700000000000003</v>
      </c>
      <c r="J64" s="235"/>
      <c r="K64" s="209">
        <v>0</v>
      </c>
      <c r="L64" s="236"/>
      <c r="M64" s="245"/>
    </row>
    <row r="65" spans="1:13" ht="36" x14ac:dyDescent="0.2">
      <c r="A65" s="9" t="s">
        <v>192</v>
      </c>
      <c r="B65" s="34" t="s">
        <v>76</v>
      </c>
      <c r="C65" s="84" t="s">
        <v>64</v>
      </c>
      <c r="D65" s="87"/>
      <c r="E65" s="137"/>
      <c r="F65" s="121"/>
      <c r="G65" s="87"/>
      <c r="H65" s="87"/>
      <c r="I65" s="137"/>
      <c r="J65" s="121"/>
      <c r="K65" s="156"/>
      <c r="L65" s="111"/>
      <c r="M65" s="4"/>
    </row>
    <row r="66" spans="1:13" ht="60" x14ac:dyDescent="0.2">
      <c r="A66" s="9" t="s">
        <v>193</v>
      </c>
      <c r="B66" s="34" t="s">
        <v>78</v>
      </c>
      <c r="C66" s="84" t="s">
        <v>64</v>
      </c>
      <c r="D66" s="87"/>
      <c r="E66" s="137">
        <v>11.399999999999999</v>
      </c>
      <c r="F66" s="121"/>
      <c r="G66" s="87"/>
      <c r="H66" s="87"/>
      <c r="I66" s="137">
        <v>20.3</v>
      </c>
      <c r="J66" s="121"/>
      <c r="K66" s="156"/>
      <c r="L66" s="111"/>
      <c r="M66" s="4"/>
    </row>
    <row r="67" spans="1:13" ht="36" x14ac:dyDescent="0.2">
      <c r="A67" s="38" t="s">
        <v>194</v>
      </c>
      <c r="B67" s="34" t="s">
        <v>79</v>
      </c>
      <c r="C67" s="84" t="s">
        <v>64</v>
      </c>
      <c r="D67" s="87"/>
      <c r="E67" s="137">
        <v>8.6</v>
      </c>
      <c r="F67" s="121"/>
      <c r="G67" s="87"/>
      <c r="H67" s="87"/>
      <c r="I67" s="137">
        <v>15.6</v>
      </c>
      <c r="J67" s="121"/>
      <c r="K67" s="156"/>
      <c r="L67" s="111"/>
      <c r="M67" s="4"/>
    </row>
    <row r="68" spans="1:13" ht="15" x14ac:dyDescent="0.2">
      <c r="A68" s="7"/>
      <c r="B68" s="39" t="s">
        <v>56</v>
      </c>
      <c r="C68" s="22" t="s">
        <v>62</v>
      </c>
      <c r="D68" s="87"/>
      <c r="E68" s="137">
        <v>2.7E-2</v>
      </c>
      <c r="F68" s="121"/>
      <c r="G68" s="87"/>
      <c r="H68" s="87"/>
      <c r="I68" s="137">
        <v>2.8000000000000001E-2</v>
      </c>
      <c r="J68" s="121"/>
      <c r="K68" s="156"/>
      <c r="L68" s="111"/>
      <c r="M68" s="4"/>
    </row>
    <row r="69" spans="1:13" ht="15" x14ac:dyDescent="0.2">
      <c r="A69" s="7"/>
      <c r="B69" s="40" t="s">
        <v>57</v>
      </c>
      <c r="C69" s="22" t="s">
        <v>63</v>
      </c>
      <c r="D69" s="87"/>
      <c r="E69" s="137">
        <v>41775.800000000003</v>
      </c>
      <c r="F69" s="121"/>
      <c r="G69" s="87"/>
      <c r="H69" s="87"/>
      <c r="I69" s="137">
        <v>46235.1</v>
      </c>
      <c r="J69" s="121"/>
      <c r="K69" s="156"/>
      <c r="L69" s="111"/>
      <c r="M69" s="4"/>
    </row>
    <row r="70" spans="1:13" ht="48" x14ac:dyDescent="0.2">
      <c r="A70" s="41" t="s">
        <v>195</v>
      </c>
      <c r="B70" s="34" t="s">
        <v>80</v>
      </c>
      <c r="C70" s="84" t="s">
        <v>64</v>
      </c>
      <c r="D70" s="87"/>
      <c r="E70" s="137">
        <v>2.8</v>
      </c>
      <c r="F70" s="121"/>
      <c r="G70" s="87"/>
      <c r="H70" s="87"/>
      <c r="I70" s="137">
        <v>4.7</v>
      </c>
      <c r="J70" s="121"/>
      <c r="K70" s="156"/>
      <c r="L70" s="111"/>
      <c r="M70" s="4"/>
    </row>
    <row r="71" spans="1:13" ht="72" hidden="1" x14ac:dyDescent="0.2">
      <c r="A71" s="82" t="s">
        <v>196</v>
      </c>
      <c r="B71" s="34" t="s">
        <v>84</v>
      </c>
      <c r="C71" s="84" t="s">
        <v>64</v>
      </c>
      <c r="D71" s="87"/>
      <c r="E71" s="137"/>
      <c r="F71" s="121"/>
      <c r="G71" s="87"/>
      <c r="H71" s="87"/>
      <c r="I71" s="130"/>
      <c r="J71" s="121"/>
      <c r="K71" s="156"/>
      <c r="L71" s="111"/>
      <c r="M71" s="4"/>
    </row>
    <row r="72" spans="1:13" ht="15" hidden="1" x14ac:dyDescent="0.2">
      <c r="A72" s="82" t="s">
        <v>197</v>
      </c>
      <c r="B72" s="42" t="s">
        <v>85</v>
      </c>
      <c r="C72" s="84" t="s">
        <v>64</v>
      </c>
      <c r="D72" s="87"/>
      <c r="E72" s="137"/>
      <c r="F72" s="121"/>
      <c r="G72" s="87"/>
      <c r="H72" s="87"/>
      <c r="I72" s="130"/>
      <c r="J72" s="121"/>
      <c r="K72" s="156"/>
      <c r="L72" s="111"/>
      <c r="M72" s="4"/>
    </row>
    <row r="73" spans="1:13" ht="15" hidden="1" x14ac:dyDescent="0.2">
      <c r="A73" s="82" t="s">
        <v>198</v>
      </c>
      <c r="B73" s="43" t="s">
        <v>86</v>
      </c>
      <c r="C73" s="84" t="s">
        <v>64</v>
      </c>
      <c r="D73" s="87"/>
      <c r="E73" s="137"/>
      <c r="F73" s="121"/>
      <c r="G73" s="87"/>
      <c r="H73" s="87"/>
      <c r="I73" s="130"/>
      <c r="J73" s="121"/>
      <c r="K73" s="156"/>
      <c r="L73" s="111"/>
      <c r="M73" s="4"/>
    </row>
    <row r="74" spans="1:13" ht="24" hidden="1" x14ac:dyDescent="0.2">
      <c r="A74" s="82" t="s">
        <v>199</v>
      </c>
      <c r="B74" s="34" t="s">
        <v>87</v>
      </c>
      <c r="C74" s="84" t="s">
        <v>64</v>
      </c>
      <c r="D74" s="87"/>
      <c r="E74" s="137"/>
      <c r="F74" s="121"/>
      <c r="G74" s="87"/>
      <c r="H74" s="87"/>
      <c r="I74" s="130"/>
      <c r="J74" s="121"/>
      <c r="K74" s="156"/>
      <c r="L74" s="111"/>
      <c r="M74" s="4"/>
    </row>
    <row r="75" spans="1:13" ht="15" x14ac:dyDescent="0.2">
      <c r="A75" s="82" t="s">
        <v>200</v>
      </c>
      <c r="B75" s="34" t="s">
        <v>88</v>
      </c>
      <c r="C75" s="84" t="s">
        <v>64</v>
      </c>
      <c r="D75" s="87"/>
      <c r="E75" s="137">
        <v>8.1</v>
      </c>
      <c r="F75" s="121"/>
      <c r="G75" s="87"/>
      <c r="H75" s="87"/>
      <c r="I75" s="137">
        <v>8.4</v>
      </c>
      <c r="J75" s="121"/>
      <c r="K75" s="156"/>
      <c r="L75" s="111"/>
      <c r="M75" s="4"/>
    </row>
    <row r="76" spans="1:13" ht="25.5" x14ac:dyDescent="0.2">
      <c r="A76" s="83" t="s">
        <v>201</v>
      </c>
      <c r="B76" s="44" t="s">
        <v>43</v>
      </c>
      <c r="C76" s="32" t="s">
        <v>64</v>
      </c>
      <c r="D76" s="86"/>
      <c r="E76" s="138"/>
      <c r="F76" s="124"/>
      <c r="G76" s="86"/>
      <c r="H76" s="86"/>
      <c r="I76" s="131"/>
      <c r="J76" s="124"/>
      <c r="K76" s="158"/>
      <c r="L76" s="111"/>
      <c r="M76" s="4"/>
    </row>
    <row r="77" spans="1:13" ht="24" x14ac:dyDescent="0.2">
      <c r="A77" s="82" t="s">
        <v>202</v>
      </c>
      <c r="B77" s="45" t="s">
        <v>44</v>
      </c>
      <c r="C77" s="84" t="s">
        <v>64</v>
      </c>
      <c r="D77" s="87"/>
      <c r="E77" s="137"/>
      <c r="F77" s="121"/>
      <c r="G77" s="87"/>
      <c r="H77" s="87"/>
      <c r="I77" s="130"/>
      <c r="J77" s="121"/>
      <c r="K77" s="156"/>
      <c r="L77" s="111"/>
      <c r="M77" s="4"/>
    </row>
    <row r="78" spans="1:13" s="103" customFormat="1" ht="25.5" customHeight="1" x14ac:dyDescent="0.2">
      <c r="A78" s="104" t="s">
        <v>94</v>
      </c>
      <c r="B78" s="105" t="s">
        <v>229</v>
      </c>
      <c r="C78" s="106" t="s">
        <v>8</v>
      </c>
      <c r="D78" s="102"/>
      <c r="E78" s="138"/>
      <c r="F78" s="126"/>
      <c r="G78" s="102"/>
      <c r="H78" s="102"/>
      <c r="I78" s="131"/>
      <c r="J78" s="126"/>
      <c r="K78" s="158"/>
      <c r="L78" s="112"/>
      <c r="M78" s="161"/>
    </row>
    <row r="79" spans="1:13" ht="15" hidden="1" x14ac:dyDescent="0.2">
      <c r="A79" s="46"/>
      <c r="B79" s="47" t="s">
        <v>95</v>
      </c>
      <c r="C79" s="48" t="s">
        <v>96</v>
      </c>
      <c r="D79" s="87"/>
      <c r="E79" s="137"/>
      <c r="F79" s="121"/>
      <c r="G79" s="87"/>
      <c r="H79" s="87"/>
      <c r="I79" s="130"/>
      <c r="J79" s="121"/>
      <c r="K79" s="156"/>
      <c r="L79" s="111"/>
      <c r="M79" s="4"/>
    </row>
    <row r="80" spans="1:13" ht="15" hidden="1" x14ac:dyDescent="0.2">
      <c r="A80" s="46"/>
      <c r="B80" s="47" t="s">
        <v>97</v>
      </c>
      <c r="C80" s="48" t="s">
        <v>98</v>
      </c>
      <c r="D80" s="87"/>
      <c r="E80" s="137"/>
      <c r="F80" s="121"/>
      <c r="G80" s="87"/>
      <c r="H80" s="87"/>
      <c r="I80" s="130"/>
      <c r="J80" s="121"/>
      <c r="K80" s="156"/>
      <c r="L80" s="111"/>
      <c r="M80" s="4"/>
    </row>
    <row r="81" spans="1:13" ht="15" hidden="1" x14ac:dyDescent="0.2">
      <c r="A81" s="46"/>
      <c r="B81" s="47" t="s">
        <v>99</v>
      </c>
      <c r="C81" s="48" t="s">
        <v>63</v>
      </c>
      <c r="D81" s="87"/>
      <c r="E81" s="137"/>
      <c r="F81" s="121"/>
      <c r="G81" s="87"/>
      <c r="H81" s="87"/>
      <c r="I81" s="130"/>
      <c r="J81" s="121"/>
      <c r="K81" s="156"/>
      <c r="L81" s="111"/>
      <c r="M81" s="4"/>
    </row>
    <row r="82" spans="1:13" ht="15" hidden="1" x14ac:dyDescent="0.2">
      <c r="A82" s="46"/>
      <c r="B82" s="47" t="s">
        <v>100</v>
      </c>
      <c r="C82" s="48" t="s">
        <v>96</v>
      </c>
      <c r="D82" s="87"/>
      <c r="E82" s="137"/>
      <c r="F82" s="121"/>
      <c r="G82" s="87"/>
      <c r="H82" s="87"/>
      <c r="I82" s="130"/>
      <c r="J82" s="121"/>
      <c r="K82" s="156"/>
      <c r="L82" s="111"/>
      <c r="M82" s="4"/>
    </row>
    <row r="83" spans="1:13" ht="15" hidden="1" x14ac:dyDescent="0.2">
      <c r="A83" s="46"/>
      <c r="B83" s="47" t="s">
        <v>101</v>
      </c>
      <c r="C83" s="48" t="s">
        <v>98</v>
      </c>
      <c r="D83" s="87"/>
      <c r="E83" s="137"/>
      <c r="F83" s="121"/>
      <c r="G83" s="87"/>
      <c r="H83" s="87"/>
      <c r="I83" s="130"/>
      <c r="J83" s="121"/>
      <c r="K83" s="156"/>
      <c r="L83" s="111"/>
      <c r="M83" s="4"/>
    </row>
    <row r="84" spans="1:13" ht="15" hidden="1" x14ac:dyDescent="0.2">
      <c r="A84" s="46"/>
      <c r="B84" s="47" t="s">
        <v>99</v>
      </c>
      <c r="C84" s="48" t="s">
        <v>63</v>
      </c>
      <c r="D84" s="87"/>
      <c r="E84" s="137"/>
      <c r="F84" s="121"/>
      <c r="G84" s="87"/>
      <c r="H84" s="87"/>
      <c r="I84" s="130"/>
      <c r="J84" s="121"/>
      <c r="K84" s="156"/>
      <c r="L84" s="111"/>
      <c r="M84" s="4"/>
    </row>
    <row r="85" spans="1:13" ht="15" hidden="1" x14ac:dyDescent="0.2">
      <c r="A85" s="46"/>
      <c r="B85" s="47" t="s">
        <v>102</v>
      </c>
      <c r="C85" s="48" t="s">
        <v>96</v>
      </c>
      <c r="D85" s="87"/>
      <c r="E85" s="137"/>
      <c r="F85" s="121"/>
      <c r="G85" s="87"/>
      <c r="H85" s="87"/>
      <c r="I85" s="130"/>
      <c r="J85" s="121"/>
      <c r="K85" s="156"/>
      <c r="L85" s="111"/>
      <c r="M85" s="4"/>
    </row>
    <row r="86" spans="1:13" ht="15" hidden="1" x14ac:dyDescent="0.2">
      <c r="A86" s="46"/>
      <c r="B86" s="47" t="s">
        <v>103</v>
      </c>
      <c r="C86" s="48" t="s">
        <v>98</v>
      </c>
      <c r="D86" s="148"/>
      <c r="E86" s="149"/>
      <c r="F86" s="121"/>
      <c r="G86" s="148"/>
      <c r="H86" s="148"/>
      <c r="I86" s="149"/>
      <c r="J86" s="121"/>
      <c r="K86" s="159"/>
      <c r="L86" s="111"/>
      <c r="M86" s="4"/>
    </row>
    <row r="87" spans="1:13" ht="15" hidden="1" x14ac:dyDescent="0.2">
      <c r="A87" s="49"/>
      <c r="B87" s="47" t="s">
        <v>99</v>
      </c>
      <c r="C87" s="48" t="s">
        <v>63</v>
      </c>
      <c r="D87" s="87"/>
      <c r="E87" s="137"/>
      <c r="F87" s="121"/>
      <c r="G87" s="87"/>
      <c r="H87" s="87"/>
      <c r="I87" s="137"/>
      <c r="J87" s="121"/>
      <c r="K87" s="157"/>
      <c r="L87" s="111"/>
      <c r="M87" s="4"/>
    </row>
    <row r="88" spans="1:13" s="103" customFormat="1" ht="15.75" x14ac:dyDescent="0.25">
      <c r="A88" s="107" t="s">
        <v>134</v>
      </c>
      <c r="B88" s="100" t="s">
        <v>104</v>
      </c>
      <c r="C88" s="101" t="s">
        <v>64</v>
      </c>
      <c r="D88" s="102">
        <v>2.340830732772988</v>
      </c>
      <c r="E88" s="138">
        <v>0</v>
      </c>
      <c r="F88" s="126"/>
      <c r="G88" s="234">
        <v>2.4101193224630686</v>
      </c>
      <c r="H88" s="234"/>
      <c r="I88" s="208">
        <v>3.47</v>
      </c>
      <c r="J88" s="246"/>
      <c r="K88" s="209">
        <v>2.5719217562076562</v>
      </c>
      <c r="L88" s="236">
        <v>1</v>
      </c>
      <c r="M88" s="237">
        <f ca="1">M102</f>
        <v>5.8923259591836761</v>
      </c>
    </row>
    <row r="89" spans="1:13" ht="44.25" customHeight="1" x14ac:dyDescent="0.25">
      <c r="A89" s="83" t="s">
        <v>77</v>
      </c>
      <c r="B89" s="50" t="s">
        <v>105</v>
      </c>
      <c r="C89" s="51" t="s">
        <v>61</v>
      </c>
      <c r="D89" s="87"/>
      <c r="E89" s="137"/>
      <c r="F89" s="121"/>
      <c r="G89" s="221"/>
      <c r="H89" s="221"/>
      <c r="I89" s="222"/>
      <c r="J89" s="223"/>
      <c r="K89" s="224"/>
      <c r="L89" s="178"/>
      <c r="M89" s="174"/>
    </row>
    <row r="90" spans="1:13" ht="15.75" hidden="1" x14ac:dyDescent="0.25">
      <c r="A90" s="52" t="s">
        <v>135</v>
      </c>
      <c r="B90" s="16" t="s">
        <v>106</v>
      </c>
      <c r="C90" s="82" t="s">
        <v>61</v>
      </c>
      <c r="D90" s="87"/>
      <c r="E90" s="137"/>
      <c r="F90" s="121"/>
      <c r="G90" s="221"/>
      <c r="H90" s="221"/>
      <c r="I90" s="222"/>
      <c r="J90" s="223"/>
      <c r="K90" s="224"/>
      <c r="L90" s="178"/>
      <c r="M90" s="174"/>
    </row>
    <row r="91" spans="1:13" ht="15.75" hidden="1" x14ac:dyDescent="0.25">
      <c r="A91" s="7" t="s">
        <v>136</v>
      </c>
      <c r="B91" s="16" t="s">
        <v>107</v>
      </c>
      <c r="C91" s="82" t="s">
        <v>61</v>
      </c>
      <c r="D91" s="87"/>
      <c r="E91" s="137"/>
      <c r="F91" s="121"/>
      <c r="G91" s="221"/>
      <c r="H91" s="221"/>
      <c r="I91" s="222"/>
      <c r="J91" s="223"/>
      <c r="K91" s="224"/>
      <c r="L91" s="178"/>
      <c r="M91" s="174"/>
    </row>
    <row r="92" spans="1:13" ht="25.5" hidden="1" x14ac:dyDescent="0.25">
      <c r="A92" s="7" t="s">
        <v>137</v>
      </c>
      <c r="B92" s="16" t="s">
        <v>108</v>
      </c>
      <c r="C92" s="82" t="s">
        <v>61</v>
      </c>
      <c r="D92" s="87"/>
      <c r="E92" s="137"/>
      <c r="F92" s="121"/>
      <c r="G92" s="221"/>
      <c r="H92" s="221"/>
      <c r="I92" s="222"/>
      <c r="J92" s="223"/>
      <c r="K92" s="224"/>
      <c r="L92" s="178"/>
      <c r="M92" s="174"/>
    </row>
    <row r="93" spans="1:13" ht="15.75" hidden="1" x14ac:dyDescent="0.25">
      <c r="A93" s="7" t="s">
        <v>138</v>
      </c>
      <c r="B93" s="16" t="s">
        <v>109</v>
      </c>
      <c r="C93" s="82" t="s">
        <v>61</v>
      </c>
      <c r="D93" s="87"/>
      <c r="E93" s="137"/>
      <c r="F93" s="121"/>
      <c r="G93" s="221"/>
      <c r="H93" s="221"/>
      <c r="I93" s="222"/>
      <c r="J93" s="223"/>
      <c r="K93" s="224"/>
      <c r="L93" s="178"/>
      <c r="M93" s="174"/>
    </row>
    <row r="94" spans="1:13" ht="25.5" hidden="1" x14ac:dyDescent="0.25">
      <c r="A94" s="7" t="s">
        <v>139</v>
      </c>
      <c r="B94" s="16" t="s">
        <v>110</v>
      </c>
      <c r="C94" s="82" t="s">
        <v>61</v>
      </c>
      <c r="D94" s="87"/>
      <c r="E94" s="137"/>
      <c r="F94" s="121"/>
      <c r="G94" s="221"/>
      <c r="H94" s="221"/>
      <c r="I94" s="222"/>
      <c r="J94" s="223"/>
      <c r="K94" s="224"/>
      <c r="L94" s="178"/>
      <c r="M94" s="174"/>
    </row>
    <row r="95" spans="1:13" ht="25.5" hidden="1" x14ac:dyDescent="0.25">
      <c r="A95" s="7" t="s">
        <v>140</v>
      </c>
      <c r="B95" s="16" t="s">
        <v>111</v>
      </c>
      <c r="C95" s="82" t="s">
        <v>61</v>
      </c>
      <c r="D95" s="87"/>
      <c r="E95" s="137"/>
      <c r="F95" s="121"/>
      <c r="G95" s="221"/>
      <c r="H95" s="221"/>
      <c r="I95" s="222"/>
      <c r="J95" s="223"/>
      <c r="K95" s="224"/>
      <c r="L95" s="178"/>
      <c r="M95" s="174"/>
    </row>
    <row r="96" spans="1:13" ht="25.5" hidden="1" x14ac:dyDescent="0.25">
      <c r="A96" s="7" t="s">
        <v>141</v>
      </c>
      <c r="B96" s="16" t="s">
        <v>112</v>
      </c>
      <c r="C96" s="82" t="s">
        <v>61</v>
      </c>
      <c r="D96" s="87"/>
      <c r="E96" s="137"/>
      <c r="F96" s="121"/>
      <c r="G96" s="221"/>
      <c r="H96" s="221"/>
      <c r="I96" s="222"/>
      <c r="J96" s="223"/>
      <c r="K96" s="224"/>
      <c r="L96" s="178"/>
      <c r="M96" s="174"/>
    </row>
    <row r="97" spans="1:14" ht="38.25" hidden="1" x14ac:dyDescent="0.25">
      <c r="A97" s="7" t="s">
        <v>142</v>
      </c>
      <c r="B97" s="16" t="s">
        <v>113</v>
      </c>
      <c r="C97" s="82" t="s">
        <v>61</v>
      </c>
      <c r="D97" s="87"/>
      <c r="E97" s="137"/>
      <c r="F97" s="121"/>
      <c r="G97" s="221"/>
      <c r="H97" s="221"/>
      <c r="I97" s="222"/>
      <c r="J97" s="223"/>
      <c r="K97" s="224"/>
      <c r="L97" s="178"/>
      <c r="M97" s="174"/>
    </row>
    <row r="98" spans="1:14" ht="25.5" hidden="1" x14ac:dyDescent="0.25">
      <c r="A98" s="8" t="s">
        <v>143</v>
      </c>
      <c r="B98" s="16" t="s">
        <v>114</v>
      </c>
      <c r="C98" s="82" t="s">
        <v>61</v>
      </c>
      <c r="D98" s="87"/>
      <c r="E98" s="137"/>
      <c r="F98" s="121"/>
      <c r="G98" s="221"/>
      <c r="H98" s="221"/>
      <c r="I98" s="222"/>
      <c r="J98" s="223"/>
      <c r="K98" s="224"/>
      <c r="L98" s="178"/>
      <c r="M98" s="174"/>
    </row>
    <row r="99" spans="1:14" ht="15.75" hidden="1" x14ac:dyDescent="0.25">
      <c r="B99" s="16" t="s">
        <v>115</v>
      </c>
      <c r="C99" s="82"/>
      <c r="D99" s="87"/>
      <c r="E99" s="137"/>
      <c r="F99" s="121"/>
      <c r="G99" s="221"/>
      <c r="H99" s="221"/>
      <c r="I99" s="222"/>
      <c r="J99" s="223"/>
      <c r="K99" s="224"/>
      <c r="L99" s="178"/>
      <c r="M99" s="174"/>
    </row>
    <row r="100" spans="1:14" ht="25.5" hidden="1" x14ac:dyDescent="0.25">
      <c r="B100" s="16" t="s">
        <v>116</v>
      </c>
      <c r="C100" s="82"/>
      <c r="D100" s="87"/>
      <c r="E100" s="137"/>
      <c r="F100" s="121"/>
      <c r="G100" s="221"/>
      <c r="H100" s="221"/>
      <c r="I100" s="222"/>
      <c r="J100" s="223"/>
      <c r="K100" s="224"/>
      <c r="L100" s="178"/>
      <c r="M100" s="174"/>
    </row>
    <row r="101" spans="1:14" ht="15.75" x14ac:dyDescent="0.25">
      <c r="A101" s="53" t="s">
        <v>81</v>
      </c>
      <c r="B101" s="44" t="s">
        <v>117</v>
      </c>
      <c r="C101" s="51" t="s">
        <v>61</v>
      </c>
      <c r="D101" s="86">
        <v>2.340830732772988</v>
      </c>
      <c r="E101" s="138">
        <v>0</v>
      </c>
      <c r="F101" s="121"/>
      <c r="G101" s="229">
        <v>2.4101193224630686</v>
      </c>
      <c r="H101" s="229"/>
      <c r="I101" s="208">
        <v>3.47</v>
      </c>
      <c r="J101" s="223"/>
      <c r="K101" s="209">
        <v>2.5719217562076562</v>
      </c>
      <c r="L101" s="178"/>
      <c r="M101" s="210">
        <f ca="1">M102</f>
        <v>5.8923259591836761</v>
      </c>
    </row>
    <row r="102" spans="1:14" ht="15.75" x14ac:dyDescent="0.25">
      <c r="A102" s="7" t="s">
        <v>82</v>
      </c>
      <c r="B102" s="108" t="s">
        <v>168</v>
      </c>
      <c r="C102" s="82" t="s">
        <v>61</v>
      </c>
      <c r="D102" s="87">
        <v>2.340830732772988</v>
      </c>
      <c r="E102" s="138">
        <v>0</v>
      </c>
      <c r="F102" s="121"/>
      <c r="G102" s="221">
        <v>2.4101193224630686</v>
      </c>
      <c r="H102" s="221"/>
      <c r="I102" s="222">
        <v>3.47</v>
      </c>
      <c r="J102" s="223"/>
      <c r="K102" s="224">
        <v>2.5719217562076562</v>
      </c>
      <c r="L102" s="178"/>
      <c r="M102" s="210">
        <f ca="1">M132*1/100</f>
        <v>5.8923259591836761</v>
      </c>
      <c r="N102" s="19"/>
    </row>
    <row r="103" spans="1:14" ht="25.5" hidden="1" x14ac:dyDescent="0.25">
      <c r="A103" s="7" t="s">
        <v>83</v>
      </c>
      <c r="B103" s="16" t="s">
        <v>118</v>
      </c>
      <c r="C103" s="82" t="s">
        <v>61</v>
      </c>
      <c r="D103" s="87"/>
      <c r="E103" s="130"/>
      <c r="F103" s="121"/>
      <c r="G103" s="221"/>
      <c r="H103" s="221"/>
      <c r="I103" s="222"/>
      <c r="J103" s="223"/>
      <c r="K103" s="224"/>
      <c r="L103" s="178"/>
      <c r="M103" s="174"/>
    </row>
    <row r="104" spans="1:14" ht="25.5" hidden="1" x14ac:dyDescent="0.25">
      <c r="A104" s="7" t="s">
        <v>144</v>
      </c>
      <c r="B104" s="16" t="s">
        <v>119</v>
      </c>
      <c r="C104" s="82" t="s">
        <v>61</v>
      </c>
      <c r="D104" s="87"/>
      <c r="E104" s="130"/>
      <c r="F104" s="121"/>
      <c r="G104" s="194"/>
      <c r="H104" s="194"/>
      <c r="I104" s="195"/>
      <c r="J104" s="223"/>
      <c r="K104" s="224"/>
      <c r="L104" s="178"/>
      <c r="M104" s="174"/>
    </row>
    <row r="105" spans="1:14" ht="15.75" hidden="1" x14ac:dyDescent="0.25">
      <c r="A105" s="7" t="s">
        <v>145</v>
      </c>
      <c r="B105" s="54" t="s">
        <v>120</v>
      </c>
      <c r="C105" s="82" t="s">
        <v>61</v>
      </c>
      <c r="D105" s="87"/>
      <c r="E105" s="130"/>
      <c r="F105" s="121"/>
      <c r="G105" s="194"/>
      <c r="H105" s="194"/>
      <c r="I105" s="195"/>
      <c r="J105" s="223"/>
      <c r="K105" s="224"/>
      <c r="L105" s="178"/>
      <c r="M105" s="174"/>
    </row>
    <row r="106" spans="1:14" ht="25.5" hidden="1" x14ac:dyDescent="0.25">
      <c r="A106" s="7" t="s">
        <v>146</v>
      </c>
      <c r="B106" s="16" t="s">
        <v>121</v>
      </c>
      <c r="C106" s="82" t="s">
        <v>61</v>
      </c>
      <c r="D106" s="87"/>
      <c r="E106" s="130"/>
      <c r="F106" s="121"/>
      <c r="G106" s="194"/>
      <c r="H106" s="194"/>
      <c r="I106" s="195"/>
      <c r="J106" s="223"/>
      <c r="K106" s="224"/>
      <c r="L106" s="178"/>
      <c r="M106" s="174"/>
    </row>
    <row r="107" spans="1:14" ht="15.75" hidden="1" x14ac:dyDescent="0.25">
      <c r="A107" s="7" t="s">
        <v>147</v>
      </c>
      <c r="B107" s="16" t="s">
        <v>122</v>
      </c>
      <c r="C107" s="82" t="s">
        <v>61</v>
      </c>
      <c r="D107" s="87"/>
      <c r="E107" s="130"/>
      <c r="F107" s="121"/>
      <c r="G107" s="194"/>
      <c r="H107" s="194"/>
      <c r="I107" s="195"/>
      <c r="J107" s="223"/>
      <c r="K107" s="224"/>
      <c r="L107" s="178"/>
      <c r="M107" s="174"/>
    </row>
    <row r="108" spans="1:14" ht="24" hidden="1" x14ac:dyDescent="0.25">
      <c r="A108" s="7" t="s">
        <v>148</v>
      </c>
      <c r="B108" s="45" t="s">
        <v>123</v>
      </c>
      <c r="C108" s="82" t="s">
        <v>61</v>
      </c>
      <c r="D108" s="87"/>
      <c r="E108" s="130"/>
      <c r="F108" s="121"/>
      <c r="G108" s="194"/>
      <c r="H108" s="194"/>
      <c r="I108" s="195"/>
      <c r="J108" s="223"/>
      <c r="K108" s="224"/>
      <c r="L108" s="178"/>
      <c r="M108" s="174"/>
    </row>
    <row r="109" spans="1:14" ht="15.75" hidden="1" x14ac:dyDescent="0.25">
      <c r="A109" s="8" t="s">
        <v>149</v>
      </c>
      <c r="B109" s="16" t="s">
        <v>124</v>
      </c>
      <c r="C109" s="82" t="s">
        <v>61</v>
      </c>
      <c r="D109" s="87"/>
      <c r="E109" s="130"/>
      <c r="F109" s="121"/>
      <c r="G109" s="194"/>
      <c r="H109" s="194"/>
      <c r="I109" s="195"/>
      <c r="J109" s="223"/>
      <c r="K109" s="224"/>
      <c r="L109" s="178"/>
      <c r="M109" s="174"/>
    </row>
    <row r="110" spans="1:14" ht="25.5" x14ac:dyDescent="0.25">
      <c r="A110" s="53" t="s">
        <v>89</v>
      </c>
      <c r="B110" s="44" t="s">
        <v>125</v>
      </c>
      <c r="C110" s="51" t="s">
        <v>61</v>
      </c>
      <c r="D110" s="86"/>
      <c r="E110" s="131"/>
      <c r="F110" s="121"/>
      <c r="G110" s="247"/>
      <c r="H110" s="247"/>
      <c r="I110" s="230"/>
      <c r="J110" s="223"/>
      <c r="K110" s="209"/>
      <c r="L110" s="178"/>
      <c r="M110" s="174"/>
    </row>
    <row r="111" spans="1:14" ht="38.25" x14ac:dyDescent="0.2">
      <c r="A111" s="53" t="s">
        <v>90</v>
      </c>
      <c r="B111" s="31" t="s">
        <v>126</v>
      </c>
      <c r="C111" s="51" t="s">
        <v>61</v>
      </c>
      <c r="D111" s="86"/>
      <c r="E111" s="131"/>
      <c r="F111" s="121"/>
      <c r="G111" s="150"/>
      <c r="H111" s="150"/>
      <c r="I111" s="131"/>
      <c r="J111" s="121"/>
      <c r="K111" s="151"/>
      <c r="L111" s="111"/>
      <c r="M111" s="4"/>
    </row>
    <row r="112" spans="1:14" ht="25.5" hidden="1" x14ac:dyDescent="0.2">
      <c r="A112" s="55" t="s">
        <v>150</v>
      </c>
      <c r="B112" s="18" t="s">
        <v>127</v>
      </c>
      <c r="C112" s="82" t="s">
        <v>61</v>
      </c>
      <c r="D112" s="87"/>
      <c r="E112" s="130"/>
      <c r="F112" s="121"/>
      <c r="G112" s="118"/>
      <c r="H112" s="118"/>
      <c r="I112" s="130"/>
      <c r="J112" s="121"/>
      <c r="K112" s="156"/>
      <c r="L112" s="111"/>
      <c r="M112" s="4"/>
    </row>
    <row r="113" spans="1:13" x14ac:dyDescent="0.2">
      <c r="A113" s="83" t="s">
        <v>91</v>
      </c>
      <c r="B113" s="44" t="s">
        <v>128</v>
      </c>
      <c r="C113" s="51" t="s">
        <v>61</v>
      </c>
      <c r="D113" s="86"/>
      <c r="E113" s="138"/>
      <c r="F113" s="121"/>
      <c r="G113" s="150"/>
      <c r="H113" s="150"/>
      <c r="I113" s="131"/>
      <c r="J113" s="121"/>
      <c r="K113" s="158"/>
      <c r="L113" s="111"/>
      <c r="M113" s="4"/>
    </row>
    <row r="114" spans="1:13" ht="25.5" x14ac:dyDescent="0.2">
      <c r="A114" s="56" t="s">
        <v>92</v>
      </c>
      <c r="B114" s="44" t="s">
        <v>129</v>
      </c>
      <c r="C114" s="51" t="s">
        <v>61</v>
      </c>
      <c r="D114" s="86"/>
      <c r="E114" s="138"/>
      <c r="F114" s="121"/>
      <c r="G114" s="150"/>
      <c r="H114" s="150"/>
      <c r="I114" s="131"/>
      <c r="J114" s="121"/>
      <c r="K114" s="158"/>
      <c r="L114" s="111"/>
      <c r="M114" s="4"/>
    </row>
    <row r="115" spans="1:13" ht="38.25" x14ac:dyDescent="0.2">
      <c r="A115" s="56" t="s">
        <v>93</v>
      </c>
      <c r="B115" s="44" t="s">
        <v>130</v>
      </c>
      <c r="C115" s="51" t="s">
        <v>61</v>
      </c>
      <c r="D115" s="86"/>
      <c r="E115" s="138"/>
      <c r="F115" s="121"/>
      <c r="G115" s="150"/>
      <c r="H115" s="150"/>
      <c r="I115" s="131"/>
      <c r="J115" s="121"/>
      <c r="K115" s="158"/>
      <c r="L115" s="111"/>
      <c r="M115" s="4"/>
    </row>
    <row r="116" spans="1:13" ht="25.5" x14ac:dyDescent="0.2">
      <c r="A116" s="57" t="s">
        <v>151</v>
      </c>
      <c r="B116" s="44" t="s">
        <v>131</v>
      </c>
      <c r="C116" s="51" t="s">
        <v>61</v>
      </c>
      <c r="D116" s="86"/>
      <c r="E116" s="138"/>
      <c r="F116" s="121"/>
      <c r="G116" s="150"/>
      <c r="H116" s="150"/>
      <c r="I116" s="131"/>
      <c r="J116" s="121"/>
      <c r="K116" s="158"/>
      <c r="L116" s="111"/>
      <c r="M116" s="4"/>
    </row>
    <row r="117" spans="1:13" hidden="1" x14ac:dyDescent="0.2">
      <c r="A117" s="58" t="s">
        <v>152</v>
      </c>
      <c r="B117" s="16" t="s">
        <v>132</v>
      </c>
      <c r="C117" s="82"/>
      <c r="D117" s="87"/>
      <c r="E117" s="137"/>
      <c r="F117" s="121"/>
      <c r="G117" s="118"/>
      <c r="H117" s="118"/>
      <c r="I117" s="130"/>
      <c r="J117" s="121"/>
      <c r="K117" s="156"/>
      <c r="L117" s="111"/>
      <c r="M117" s="4"/>
    </row>
    <row r="118" spans="1:13" ht="25.5" hidden="1" x14ac:dyDescent="0.2">
      <c r="A118" s="55" t="s">
        <v>152</v>
      </c>
      <c r="B118" s="16" t="s">
        <v>133</v>
      </c>
      <c r="C118" s="82"/>
      <c r="D118" s="87"/>
      <c r="E118" s="137"/>
      <c r="F118" s="121"/>
      <c r="G118" s="118"/>
      <c r="H118" s="118"/>
      <c r="I118" s="130"/>
      <c r="J118" s="121"/>
      <c r="K118" s="156"/>
      <c r="L118" s="111"/>
      <c r="M118" s="4"/>
    </row>
    <row r="119" spans="1:13" x14ac:dyDescent="0.2">
      <c r="A119" s="56">
        <v>2</v>
      </c>
      <c r="B119" s="80" t="s">
        <v>153</v>
      </c>
      <c r="C119" s="56" t="s">
        <v>61</v>
      </c>
      <c r="D119" s="86"/>
      <c r="E119" s="138"/>
      <c r="F119" s="118"/>
      <c r="G119" s="150"/>
      <c r="H119" s="150"/>
      <c r="I119" s="131"/>
      <c r="J119" s="118"/>
      <c r="K119" s="158"/>
      <c r="L119" s="111"/>
      <c r="M119" s="4"/>
    </row>
    <row r="120" spans="1:13" x14ac:dyDescent="0.2">
      <c r="A120" s="57">
        <v>3</v>
      </c>
      <c r="B120" s="81" t="s">
        <v>154</v>
      </c>
      <c r="C120" s="56" t="s">
        <v>61</v>
      </c>
      <c r="D120" s="86">
        <v>0</v>
      </c>
      <c r="E120" s="138">
        <v>0</v>
      </c>
      <c r="F120" s="118"/>
      <c r="G120" s="150"/>
      <c r="H120" s="150"/>
      <c r="I120" s="131"/>
      <c r="J120" s="118"/>
      <c r="K120" s="158"/>
      <c r="L120" s="111"/>
      <c r="M120" s="4"/>
    </row>
    <row r="121" spans="1:13" x14ac:dyDescent="0.2">
      <c r="A121" s="7" t="s">
        <v>158</v>
      </c>
      <c r="B121" s="16" t="s">
        <v>155</v>
      </c>
      <c r="C121" s="82" t="s">
        <v>61</v>
      </c>
      <c r="D121" s="87"/>
      <c r="E121" s="138"/>
      <c r="F121" s="121"/>
      <c r="G121" s="118"/>
      <c r="H121" s="118"/>
      <c r="I121" s="130"/>
      <c r="J121" s="118"/>
      <c r="K121" s="156"/>
      <c r="L121" s="111"/>
      <c r="M121" s="4"/>
    </row>
    <row r="122" spans="1:13" ht="48" hidden="1" x14ac:dyDescent="0.2">
      <c r="A122" s="7" t="s">
        <v>159</v>
      </c>
      <c r="B122" s="45" t="s">
        <v>156</v>
      </c>
      <c r="C122" s="82" t="s">
        <v>61</v>
      </c>
      <c r="D122" s="87">
        <v>0</v>
      </c>
      <c r="E122" s="138">
        <v>0</v>
      </c>
      <c r="F122" s="121"/>
      <c r="G122" s="118"/>
      <c r="H122" s="118"/>
      <c r="I122" s="130"/>
      <c r="J122" s="121"/>
      <c r="K122" s="156"/>
      <c r="L122" s="111"/>
      <c r="M122" s="4"/>
    </row>
    <row r="123" spans="1:13" hidden="1" x14ac:dyDescent="0.2">
      <c r="A123" s="8" t="s">
        <v>160</v>
      </c>
      <c r="B123" s="16" t="s">
        <v>157</v>
      </c>
      <c r="C123" s="59" t="s">
        <v>17</v>
      </c>
      <c r="D123" s="87">
        <v>0</v>
      </c>
      <c r="E123" s="138">
        <v>0</v>
      </c>
      <c r="F123" s="121"/>
      <c r="G123" s="118"/>
      <c r="H123" s="118"/>
      <c r="I123" s="130"/>
      <c r="J123" s="121"/>
      <c r="K123" s="156"/>
      <c r="L123" s="111"/>
      <c r="M123" s="4"/>
    </row>
    <row r="124" spans="1:13" s="110" customFormat="1" ht="20.25" customHeight="1" x14ac:dyDescent="0.2">
      <c r="A124" s="109">
        <v>4</v>
      </c>
      <c r="B124" s="100" t="s">
        <v>161</v>
      </c>
      <c r="C124" s="107" t="s">
        <v>61</v>
      </c>
      <c r="D124" s="123"/>
      <c r="E124" s="138"/>
      <c r="F124" s="123"/>
      <c r="G124" s="123"/>
      <c r="H124" s="123"/>
      <c r="I124" s="131"/>
      <c r="J124" s="123"/>
      <c r="K124" s="158"/>
      <c r="L124" s="113"/>
      <c r="M124" s="162"/>
    </row>
    <row r="125" spans="1:13" ht="33.75" hidden="1" x14ac:dyDescent="0.2">
      <c r="A125" s="58" t="s">
        <v>169</v>
      </c>
      <c r="B125" s="61" t="s">
        <v>162</v>
      </c>
      <c r="C125" s="82" t="s">
        <v>61</v>
      </c>
      <c r="D125" s="87"/>
      <c r="E125" s="137"/>
      <c r="F125" s="121"/>
      <c r="G125" s="87"/>
      <c r="H125" s="87"/>
      <c r="I125" s="130"/>
      <c r="J125" s="121"/>
      <c r="K125" s="156"/>
      <c r="L125" s="111"/>
      <c r="M125" s="4"/>
    </row>
    <row r="126" spans="1:13" ht="56.25" hidden="1" x14ac:dyDescent="0.2">
      <c r="A126" s="58" t="s">
        <v>170</v>
      </c>
      <c r="B126" s="61" t="s">
        <v>163</v>
      </c>
      <c r="C126" s="82" t="s">
        <v>61</v>
      </c>
      <c r="D126" s="87"/>
      <c r="E126" s="137"/>
      <c r="F126" s="121"/>
      <c r="G126" s="87"/>
      <c r="H126" s="87"/>
      <c r="I126" s="130"/>
      <c r="J126" s="121"/>
      <c r="K126" s="156"/>
      <c r="L126" s="111"/>
      <c r="M126" s="4"/>
    </row>
    <row r="127" spans="1:13" ht="33.75" hidden="1" x14ac:dyDescent="0.2">
      <c r="A127" s="58" t="s">
        <v>172</v>
      </c>
      <c r="B127" s="61" t="s">
        <v>164</v>
      </c>
      <c r="C127" s="82" t="s">
        <v>61</v>
      </c>
      <c r="D127" s="87"/>
      <c r="E127" s="137"/>
      <c r="F127" s="121"/>
      <c r="G127" s="87"/>
      <c r="H127" s="87"/>
      <c r="I127" s="130"/>
      <c r="J127" s="121"/>
      <c r="K127" s="156"/>
      <c r="L127" s="111"/>
      <c r="M127" s="4"/>
    </row>
    <row r="128" spans="1:13" ht="56.25" hidden="1" x14ac:dyDescent="0.2">
      <c r="A128" s="58" t="s">
        <v>171</v>
      </c>
      <c r="B128" s="61" t="s">
        <v>165</v>
      </c>
      <c r="C128" s="82" t="s">
        <v>61</v>
      </c>
      <c r="D128" s="87"/>
      <c r="E128" s="137"/>
      <c r="F128" s="121"/>
      <c r="G128" s="87"/>
      <c r="H128" s="87"/>
      <c r="I128" s="130"/>
      <c r="J128" s="121"/>
      <c r="K128" s="156"/>
      <c r="L128" s="111"/>
      <c r="M128" s="4"/>
    </row>
    <row r="129" spans="1:15" ht="33.75" hidden="1" x14ac:dyDescent="0.2">
      <c r="A129" s="58" t="s">
        <v>173</v>
      </c>
      <c r="B129" s="61" t="s">
        <v>166</v>
      </c>
      <c r="C129" s="82" t="s">
        <v>61</v>
      </c>
      <c r="D129" s="87"/>
      <c r="E129" s="137"/>
      <c r="F129" s="121"/>
      <c r="G129" s="87"/>
      <c r="H129" s="87"/>
      <c r="I129" s="130"/>
      <c r="J129" s="121"/>
      <c r="K129" s="156"/>
      <c r="L129" s="111"/>
      <c r="M129" s="4"/>
    </row>
    <row r="130" spans="1:15" ht="33.75" hidden="1" x14ac:dyDescent="0.2">
      <c r="A130" s="55" t="s">
        <v>174</v>
      </c>
      <c r="B130" s="61" t="s">
        <v>167</v>
      </c>
      <c r="C130" s="82" t="s">
        <v>61</v>
      </c>
      <c r="D130" s="87"/>
      <c r="E130" s="137"/>
      <c r="F130" s="121"/>
      <c r="G130" s="87"/>
      <c r="H130" s="87"/>
      <c r="I130" s="130"/>
      <c r="J130" s="121"/>
      <c r="K130" s="156"/>
      <c r="L130" s="111"/>
      <c r="M130" s="4"/>
    </row>
    <row r="131" spans="1:15" ht="18" customHeight="1" x14ac:dyDescent="0.2">
      <c r="A131" s="55" t="s">
        <v>210</v>
      </c>
      <c r="B131" s="50" t="s">
        <v>211</v>
      </c>
      <c r="C131" s="62" t="s">
        <v>183</v>
      </c>
      <c r="D131" s="86"/>
      <c r="E131" s="131"/>
      <c r="F131" s="121"/>
      <c r="G131" s="86"/>
      <c r="H131" s="86"/>
      <c r="I131" s="131"/>
      <c r="J131" s="121"/>
      <c r="K131" s="158"/>
      <c r="L131" s="111"/>
      <c r="M131" s="4"/>
    </row>
    <row r="132" spans="1:15" s="103" customFormat="1" ht="17.25" customHeight="1" x14ac:dyDescent="0.25">
      <c r="A132" s="107">
        <v>5</v>
      </c>
      <c r="B132" s="257" t="s">
        <v>175</v>
      </c>
      <c r="C132" s="107" t="s">
        <v>61</v>
      </c>
      <c r="D132" s="102">
        <v>236.42390401007179</v>
      </c>
      <c r="E132" s="138">
        <v>164.9</v>
      </c>
      <c r="F132" s="102">
        <v>0</v>
      </c>
      <c r="G132" s="234">
        <v>243.42205156876994</v>
      </c>
      <c r="H132" s="234">
        <f>H139+H140</f>
        <v>255.22000000000003</v>
      </c>
      <c r="I132" s="208">
        <v>350.19</v>
      </c>
      <c r="J132" s="234">
        <v>0</v>
      </c>
      <c r="K132" s="209">
        <v>257.19217562076562</v>
      </c>
      <c r="L132" s="236">
        <v>100</v>
      </c>
      <c r="M132" s="237">
        <f ca="1">M133+M102</f>
        <v>589.23259591836756</v>
      </c>
    </row>
    <row r="133" spans="1:15" ht="15.75" x14ac:dyDescent="0.25">
      <c r="A133" s="56">
        <v>6</v>
      </c>
      <c r="B133" s="63" t="s">
        <v>182</v>
      </c>
      <c r="C133" s="84" t="s">
        <v>183</v>
      </c>
      <c r="D133" s="87">
        <v>234.08307327729881</v>
      </c>
      <c r="E133" s="137">
        <v>164.9</v>
      </c>
      <c r="F133" s="121"/>
      <c r="G133" s="221">
        <v>241.01193224630688</v>
      </c>
      <c r="H133" s="221">
        <f>H124+H29</f>
        <v>195.8262</v>
      </c>
      <c r="I133" s="222">
        <v>346.71999999999997</v>
      </c>
      <c r="J133" s="223"/>
      <c r="K133" s="224">
        <v>254.62025386455795</v>
      </c>
      <c r="L133" s="178"/>
      <c r="M133" s="210">
        <f ca="1">M29</f>
        <v>583.34026995918384</v>
      </c>
    </row>
    <row r="134" spans="1:15" ht="15.75" x14ac:dyDescent="0.25">
      <c r="A134" s="82">
        <v>7</v>
      </c>
      <c r="B134" s="65" t="s">
        <v>176</v>
      </c>
      <c r="C134" s="84" t="s">
        <v>177</v>
      </c>
      <c r="D134" s="88">
        <v>85.870533117130876</v>
      </c>
      <c r="E134" s="141">
        <v>84.416914098494942</v>
      </c>
      <c r="F134" s="119"/>
      <c r="G134" s="248">
        <v>88.412300897397969</v>
      </c>
      <c r="H134" s="248">
        <f>H133/H16</f>
        <v>68.516217067282454</v>
      </c>
      <c r="I134" s="249">
        <v>127.19002201027143</v>
      </c>
      <c r="J134" s="193"/>
      <c r="K134" s="250">
        <v>93.404348446279499</v>
      </c>
      <c r="L134" s="178"/>
      <c r="M134" s="210">
        <f ca="1">M133/M16</f>
        <v>213.99129492266465</v>
      </c>
      <c r="N134" s="1">
        <v>1.5000899999999999</v>
      </c>
      <c r="O134" s="1">
        <f>N134*89.3</f>
        <v>133.95803699999999</v>
      </c>
    </row>
    <row r="135" spans="1:15" ht="15.75" x14ac:dyDescent="0.25">
      <c r="A135" s="82">
        <v>8</v>
      </c>
      <c r="B135" s="66" t="s">
        <v>178</v>
      </c>
      <c r="C135" s="67" t="s">
        <v>179</v>
      </c>
      <c r="D135" s="88">
        <v>86.729238448302183</v>
      </c>
      <c r="E135" s="141">
        <v>86.73</v>
      </c>
      <c r="F135" s="119"/>
      <c r="G135" s="248">
        <v>89.296423906371928</v>
      </c>
      <c r="H135" s="248">
        <v>89.3</v>
      </c>
      <c r="I135" s="249">
        <v>128.46294937637563</v>
      </c>
      <c r="J135" s="193"/>
      <c r="K135" s="250">
        <v>94.347826713413639</v>
      </c>
      <c r="L135" s="178"/>
      <c r="M135" s="210">
        <f ca="1">M132/M16</f>
        <v>216.15282315420674</v>
      </c>
      <c r="N135" s="1">
        <v>1.3579399999999999</v>
      </c>
      <c r="O135" s="1">
        <f>N135*89.3</f>
        <v>121.26404199999999</v>
      </c>
    </row>
    <row r="136" spans="1:15" ht="15.75" x14ac:dyDescent="0.25">
      <c r="A136" s="55" t="s">
        <v>184</v>
      </c>
      <c r="B136" s="43" t="s">
        <v>180</v>
      </c>
      <c r="C136" s="84" t="s">
        <v>181</v>
      </c>
      <c r="D136" s="64"/>
      <c r="E136" s="140"/>
      <c r="F136" s="119"/>
      <c r="G136" s="251"/>
      <c r="H136" s="251"/>
      <c r="I136" s="252">
        <v>143.86124746839823</v>
      </c>
      <c r="J136" s="193"/>
      <c r="K136" s="253">
        <v>105.65689261233815</v>
      </c>
      <c r="L136" s="178"/>
      <c r="M136" s="174"/>
      <c r="N136" s="1">
        <f>SUM(N134:N135)</f>
        <v>2.8580299999999998</v>
      </c>
      <c r="O136" s="1">
        <f>SUM(O134:O135)</f>
        <v>255.22207899999998</v>
      </c>
    </row>
    <row r="137" spans="1:15" ht="15.75" x14ac:dyDescent="0.25">
      <c r="A137" s="82">
        <v>9</v>
      </c>
      <c r="B137" s="258" t="s">
        <v>213</v>
      </c>
      <c r="C137" s="82" t="s">
        <v>10</v>
      </c>
      <c r="D137" s="60">
        <v>1.3630000000000002</v>
      </c>
      <c r="E137" s="135">
        <v>0.9766999999999999</v>
      </c>
      <c r="F137" s="127"/>
      <c r="G137" s="201">
        <v>1.3630000000000002</v>
      </c>
      <c r="H137" s="201">
        <v>1.5</v>
      </c>
      <c r="I137" s="202">
        <v>1.3630000000000002</v>
      </c>
      <c r="J137" s="254"/>
      <c r="K137" s="203">
        <v>1.3630000000000002</v>
      </c>
      <c r="L137" s="178"/>
      <c r="M137" s="255">
        <v>1.5</v>
      </c>
    </row>
    <row r="138" spans="1:15" ht="15.75" x14ac:dyDescent="0.25">
      <c r="A138" s="82">
        <v>10</v>
      </c>
      <c r="B138" s="258" t="s">
        <v>214</v>
      </c>
      <c r="C138" s="82" t="s">
        <v>10</v>
      </c>
      <c r="D138" s="60">
        <v>1.3630000000000002</v>
      </c>
      <c r="E138" s="135">
        <v>0.9766999999999999</v>
      </c>
      <c r="F138" s="127"/>
      <c r="G138" s="201">
        <v>1.3630000000000002</v>
      </c>
      <c r="H138" s="201">
        <v>1.3580000000000001</v>
      </c>
      <c r="I138" s="202">
        <v>1.3630000000000002</v>
      </c>
      <c r="J138" s="254"/>
      <c r="K138" s="203">
        <v>1.3630000000000002</v>
      </c>
      <c r="L138" s="178"/>
      <c r="M138" s="174">
        <v>1.226</v>
      </c>
    </row>
    <row r="139" spans="1:15" ht="15.75" x14ac:dyDescent="0.25">
      <c r="A139" s="82">
        <v>11</v>
      </c>
      <c r="B139" s="258" t="s">
        <v>215</v>
      </c>
      <c r="C139" s="82" t="s">
        <v>209</v>
      </c>
      <c r="D139" s="64">
        <v>118.2119520050359</v>
      </c>
      <c r="E139" s="140">
        <v>84.70919099999999</v>
      </c>
      <c r="F139" s="128"/>
      <c r="G139" s="251">
        <v>121.71102578438496</v>
      </c>
      <c r="H139" s="251">
        <v>133.96</v>
      </c>
      <c r="I139" s="252">
        <v>121.71102578438496</v>
      </c>
      <c r="J139" s="256"/>
      <c r="K139" s="253">
        <v>121.71102578438496</v>
      </c>
      <c r="L139" s="178"/>
      <c r="M139" s="174">
        <f>M137*99.4</f>
        <v>149.10000000000002</v>
      </c>
    </row>
    <row r="140" spans="1:15" ht="15.75" x14ac:dyDescent="0.25">
      <c r="A140" s="82">
        <v>12</v>
      </c>
      <c r="B140" s="258" t="s">
        <v>216</v>
      </c>
      <c r="C140" s="82" t="s">
        <v>96</v>
      </c>
      <c r="D140" s="64">
        <v>118.2119520050359</v>
      </c>
      <c r="E140" s="140">
        <v>80.190809000000016</v>
      </c>
      <c r="F140" s="128"/>
      <c r="G140" s="251">
        <v>121.71102578438499</v>
      </c>
      <c r="H140" s="251">
        <v>121.26</v>
      </c>
      <c r="I140" s="252">
        <v>228.47897421561504</v>
      </c>
      <c r="J140" s="256"/>
      <c r="K140" s="253">
        <v>135.48114983638067</v>
      </c>
      <c r="L140" s="178"/>
      <c r="M140" s="210">
        <f ca="1">M132-M139</f>
        <v>440.13259591836754</v>
      </c>
    </row>
    <row r="141" spans="1:15" ht="15.75" x14ac:dyDescent="0.25">
      <c r="A141" s="82">
        <v>13</v>
      </c>
      <c r="B141" s="258" t="s">
        <v>217</v>
      </c>
      <c r="C141" s="82" t="s">
        <v>63</v>
      </c>
      <c r="D141" s="86">
        <v>86.729238448302183</v>
      </c>
      <c r="E141" s="138">
        <v>86.73</v>
      </c>
      <c r="F141" s="128"/>
      <c r="G141" s="229">
        <v>89.296423906371928</v>
      </c>
      <c r="H141" s="229">
        <v>89.3</v>
      </c>
      <c r="I141" s="208">
        <v>89.296423906371928</v>
      </c>
      <c r="J141" s="256"/>
      <c r="K141" s="209">
        <v>89.296423906371928</v>
      </c>
      <c r="L141" s="178"/>
      <c r="M141" s="174">
        <v>99.4</v>
      </c>
    </row>
    <row r="142" spans="1:15" ht="15.75" x14ac:dyDescent="0.25">
      <c r="A142" s="82">
        <v>14</v>
      </c>
      <c r="B142" s="258" t="s">
        <v>218</v>
      </c>
      <c r="C142" s="82" t="s">
        <v>63</v>
      </c>
      <c r="D142" s="86">
        <v>86.729238448302183</v>
      </c>
      <c r="E142" s="138">
        <v>86.73</v>
      </c>
      <c r="F142" s="128"/>
      <c r="G142" s="229">
        <v>89.296423906371928</v>
      </c>
      <c r="H142" s="229">
        <v>89.3</v>
      </c>
      <c r="I142" s="208">
        <v>167.62947484637931</v>
      </c>
      <c r="J142" s="256"/>
      <c r="K142" s="209">
        <v>99.39922952045535</v>
      </c>
      <c r="L142" s="178"/>
      <c r="M142" s="210">
        <f ca="1">M140/M138</f>
        <v>358.99885474581367</v>
      </c>
    </row>
    <row r="143" spans="1:15" ht="15.75" x14ac:dyDescent="0.25">
      <c r="A143" s="82">
        <v>15</v>
      </c>
      <c r="B143" s="258" t="s">
        <v>208</v>
      </c>
      <c r="C143" s="82" t="s">
        <v>17</v>
      </c>
      <c r="D143" s="64"/>
      <c r="E143" s="137">
        <v>100</v>
      </c>
      <c r="F143" s="128"/>
      <c r="G143" s="221">
        <v>102.96000000000001</v>
      </c>
      <c r="H143" s="221"/>
      <c r="I143" s="252">
        <v>187.72249493679644</v>
      </c>
      <c r="J143" s="256"/>
      <c r="K143" s="253">
        <v>111.31378522467629</v>
      </c>
      <c r="L143" s="178"/>
      <c r="M143" s="174"/>
    </row>
    <row r="144" spans="1:15" s="3" customFormat="1" x14ac:dyDescent="0.2">
      <c r="A144" s="68"/>
      <c r="B144" s="3" t="s">
        <v>208</v>
      </c>
      <c r="C144" s="68"/>
      <c r="D144" s="89"/>
      <c r="E144" s="89"/>
      <c r="F144" s="89"/>
      <c r="G144" s="89"/>
      <c r="H144" s="89"/>
      <c r="I144" s="89"/>
      <c r="K144" s="89"/>
    </row>
    <row r="145" spans="1:13" s="3" customFormat="1" x14ac:dyDescent="0.2">
      <c r="A145" s="68"/>
      <c r="C145" s="68"/>
      <c r="D145" s="90"/>
      <c r="E145" s="89"/>
      <c r="F145" s="89"/>
      <c r="G145" s="89"/>
      <c r="H145" s="89"/>
      <c r="I145" s="89"/>
      <c r="K145" s="89"/>
    </row>
    <row r="146" spans="1:13" s="3" customFormat="1" ht="15.75" x14ac:dyDescent="0.25">
      <c r="A146" s="68"/>
      <c r="C146" s="68"/>
      <c r="D146" s="89"/>
      <c r="E146" s="89"/>
      <c r="F146" s="89"/>
      <c r="G146" s="154" t="s">
        <v>236</v>
      </c>
      <c r="H146" s="154"/>
      <c r="I146" s="154"/>
      <c r="J146" s="155"/>
      <c r="K146" s="154"/>
      <c r="L146" s="155"/>
      <c r="M146" s="155"/>
    </row>
    <row r="147" spans="1:13" s="3" customFormat="1" ht="15.75" x14ac:dyDescent="0.25">
      <c r="A147" s="68"/>
      <c r="C147" s="68"/>
      <c r="D147" s="89"/>
      <c r="E147" s="89"/>
      <c r="F147" s="89"/>
      <c r="G147" s="154"/>
      <c r="H147" s="154"/>
      <c r="I147" s="154"/>
      <c r="J147" s="155"/>
      <c r="K147" s="154"/>
      <c r="L147" s="155"/>
      <c r="M147" s="155"/>
    </row>
    <row r="148" spans="1:13" s="155" customFormat="1" ht="15.75" x14ac:dyDescent="0.25">
      <c r="A148" s="152"/>
      <c r="B148" s="153"/>
      <c r="C148" s="152"/>
      <c r="D148" s="154"/>
      <c r="E148" s="154"/>
      <c r="F148" s="154"/>
      <c r="G148" s="260"/>
      <c r="H148" s="260"/>
      <c r="I148" s="260"/>
      <c r="K148" s="154"/>
    </row>
    <row r="149" spans="1:13" s="3" customFormat="1" ht="15.75" x14ac:dyDescent="0.25">
      <c r="A149" s="68"/>
      <c r="C149" s="68"/>
      <c r="D149" s="89"/>
      <c r="E149" s="89"/>
      <c r="F149" s="89"/>
      <c r="G149" s="154"/>
      <c r="H149" s="154"/>
      <c r="I149" s="154"/>
      <c r="J149" s="155"/>
      <c r="K149" s="154"/>
      <c r="L149" s="155"/>
      <c r="M149" s="155"/>
    </row>
    <row r="150" spans="1:13" s="3" customFormat="1" ht="15.75" x14ac:dyDescent="0.25">
      <c r="A150" s="68"/>
      <c r="C150" s="68"/>
      <c r="D150" s="89"/>
      <c r="E150" s="89"/>
      <c r="F150" s="89"/>
      <c r="G150" s="154"/>
      <c r="H150" s="154"/>
      <c r="I150" s="154"/>
      <c r="J150" s="155"/>
      <c r="K150" s="154"/>
      <c r="L150" s="155"/>
      <c r="M150" s="155"/>
    </row>
    <row r="151" spans="1:13" s="3" customFormat="1" ht="15.75" x14ac:dyDescent="0.25">
      <c r="A151" s="68"/>
      <c r="C151" s="68"/>
      <c r="D151" s="89"/>
      <c r="E151" s="89"/>
      <c r="F151" s="89"/>
      <c r="G151" s="154"/>
      <c r="H151" s="154"/>
      <c r="I151" s="154"/>
      <c r="J151" s="155"/>
      <c r="K151" s="154"/>
      <c r="L151" s="155"/>
      <c r="M151" s="155"/>
    </row>
    <row r="152" spans="1:13" s="3" customFormat="1" x14ac:dyDescent="0.2">
      <c r="A152" s="68"/>
      <c r="C152" s="68"/>
      <c r="D152" s="89"/>
      <c r="E152" s="89"/>
      <c r="F152" s="89"/>
      <c r="G152" s="89"/>
      <c r="H152" s="89"/>
      <c r="I152" s="89"/>
      <c r="K152" s="89"/>
    </row>
    <row r="153" spans="1:13" s="3" customFormat="1" x14ac:dyDescent="0.2">
      <c r="A153" s="68"/>
      <c r="C153" s="68"/>
      <c r="D153" s="89"/>
      <c r="E153" s="89"/>
      <c r="F153" s="89"/>
      <c r="G153" s="89"/>
      <c r="H153" s="89"/>
      <c r="I153" s="89"/>
      <c r="K153" s="89"/>
    </row>
    <row r="154" spans="1:13" s="3" customFormat="1" x14ac:dyDescent="0.2">
      <c r="A154" s="68"/>
      <c r="C154" s="68"/>
      <c r="D154" s="89"/>
      <c r="E154" s="89"/>
      <c r="F154" s="89"/>
      <c r="G154" s="89"/>
      <c r="H154" s="89"/>
      <c r="I154" s="89"/>
      <c r="K154" s="89"/>
    </row>
    <row r="155" spans="1:13" s="3" customFormat="1" x14ac:dyDescent="0.2">
      <c r="A155" s="68"/>
      <c r="C155" s="68"/>
      <c r="D155" s="89"/>
      <c r="E155" s="132"/>
      <c r="G155" s="89"/>
      <c r="H155" s="89"/>
      <c r="I155" s="132"/>
      <c r="K155" s="89"/>
    </row>
    <row r="156" spans="1:13" s="3" customFormat="1" x14ac:dyDescent="0.2">
      <c r="A156" s="68"/>
      <c r="C156" s="68"/>
      <c r="D156" s="89"/>
      <c r="E156" s="132"/>
      <c r="G156" s="89"/>
      <c r="H156" s="89"/>
      <c r="I156" s="132"/>
      <c r="K156" s="89"/>
    </row>
    <row r="157" spans="1:13" s="3" customFormat="1" x14ac:dyDescent="0.2">
      <c r="A157" s="68"/>
      <c r="C157" s="68"/>
      <c r="D157" s="89"/>
      <c r="E157" s="132"/>
      <c r="G157" s="89"/>
      <c r="H157" s="89"/>
      <c r="I157" s="132"/>
      <c r="K157" s="89"/>
    </row>
    <row r="158" spans="1:13" s="3" customFormat="1" x14ac:dyDescent="0.2">
      <c r="A158" s="68"/>
      <c r="C158" s="68"/>
      <c r="D158" s="89"/>
      <c r="E158" s="132"/>
      <c r="G158" s="89"/>
      <c r="H158" s="89"/>
      <c r="I158" s="132"/>
      <c r="K158" s="89"/>
    </row>
  </sheetData>
  <mergeCells count="14">
    <mergeCell ref="A1:K1"/>
    <mergeCell ref="B3:E3"/>
    <mergeCell ref="A4:A7"/>
    <mergeCell ref="B4:B7"/>
    <mergeCell ref="C4:C7"/>
    <mergeCell ref="D5:D7"/>
    <mergeCell ref="E5:E7"/>
    <mergeCell ref="D4:E4"/>
    <mergeCell ref="G148:I148"/>
    <mergeCell ref="L4:L6"/>
    <mergeCell ref="F4:G6"/>
    <mergeCell ref="I5:I7"/>
    <mergeCell ref="I4:K4"/>
    <mergeCell ref="J5:K6"/>
  </mergeCells>
  <pageMargins left="0.7" right="0.7" top="0.75" bottom="0.75" header="0.3" footer="0.3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613bylkova</dc:creator>
  <cp:lastModifiedBy>DNS</cp:lastModifiedBy>
  <cp:lastPrinted>2024-04-19T05:55:35Z</cp:lastPrinted>
  <dcterms:created xsi:type="dcterms:W3CDTF">2014-04-02T22:49:11Z</dcterms:created>
  <dcterms:modified xsi:type="dcterms:W3CDTF">2024-04-24T02:00:13Z</dcterms:modified>
</cp:coreProperties>
</file>